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oluwabukolami\Desktop\NBS\Debt\"/>
    </mc:Choice>
  </mc:AlternateContent>
  <xr:revisionPtr revIDLastSave="0" documentId="8_{DDC72033-064C-8B49-AD25-B75C9641F11A}" xr6:coauthVersionLast="46" xr6:coauthVersionMax="46" xr10:uidLastSave="{00000000-0000-0000-0000-000000000000}"/>
  <bookViews>
    <workbookView xWindow="-108" yWindow="-108" windowWidth="16608" windowHeight="8832" xr2:uid="{2ACE090C-8583-4A8C-8893-94722B410EAC}"/>
  </bookViews>
  <sheets>
    <sheet name="Total_Public_Debt at Q4 2020" sheetId="1" r:id="rId1"/>
    <sheet name="ExternalDebt Stock(type)Q4,2020" sheetId="14" r:id="rId2"/>
    <sheet name="External Debt Service Q42020" sheetId="12" r:id="rId3"/>
    <sheet name="Ext Debt Service JAN-DEC2020" sheetId="11" r:id="rId4"/>
    <sheet name="External Debt FGN+StatesQ42020" sheetId="10" r:id="rId5"/>
    <sheet name="Dom Debt service q4 2020" sheetId="7" r:id="rId6"/>
    <sheet name="Dom Debt stock(type)q4 2020" sheetId="8" r:id="rId7"/>
    <sheet name="Domestic DebtFGN+States Q4 2020" sheetId="9" r:id="rId8"/>
    <sheet name="Domesti Debt Servic Jan-Dec2020" sheetId="1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ngl0110" localSheetId="5">#REF!</definedName>
    <definedName name="___ngl0110" localSheetId="6">#REF!</definedName>
    <definedName name="___ngl0110" localSheetId="8">#REF!</definedName>
    <definedName name="___ngl0110">#REF!</definedName>
    <definedName name="___ngl0111" localSheetId="5">#REF!</definedName>
    <definedName name="___ngl0111" localSheetId="6">#REF!</definedName>
    <definedName name="___ngl0111" localSheetId="8">#REF!</definedName>
    <definedName name="___ngl0111">#REF!</definedName>
    <definedName name="___ngl0120" localSheetId="5">#REF!</definedName>
    <definedName name="___ngl0120" localSheetId="6">#REF!</definedName>
    <definedName name="___ngl0120">#REF!</definedName>
    <definedName name="___ngl0121" localSheetId="5">#REF!</definedName>
    <definedName name="___ngl0121" localSheetId="6">#REF!</definedName>
    <definedName name="___ngl0121">#REF!</definedName>
    <definedName name="___ngl0130" localSheetId="5">#REF!</definedName>
    <definedName name="___ngl0130" localSheetId="6">#REF!</definedName>
    <definedName name="___ngl0130">#REF!</definedName>
    <definedName name="___ngl0131" localSheetId="5">#REF!</definedName>
    <definedName name="___ngl0131" localSheetId="6">#REF!</definedName>
    <definedName name="___ngl0131">#REF!</definedName>
    <definedName name="___ngl0132" localSheetId="5">#REF!</definedName>
    <definedName name="___ngl0132" localSheetId="6">#REF!</definedName>
    <definedName name="___ngl0132">#REF!</definedName>
    <definedName name="___ngl0133" localSheetId="5">#REF!</definedName>
    <definedName name="___ngl0133" localSheetId="6">#REF!</definedName>
    <definedName name="___ngl0133">#REF!</definedName>
    <definedName name="___ngl0134" localSheetId="5">#REF!</definedName>
    <definedName name="___ngl0134" localSheetId="6">#REF!</definedName>
    <definedName name="___ngl0134">#REF!</definedName>
    <definedName name="___ngl0135" localSheetId="5">#REF!</definedName>
    <definedName name="___ngl0135" localSheetId="6">#REF!</definedName>
    <definedName name="___ngl0135">#REF!</definedName>
    <definedName name="___ngl0140" localSheetId="5">#REF!</definedName>
    <definedName name="___ngl0140" localSheetId="6">#REF!</definedName>
    <definedName name="___ngl0140">#REF!</definedName>
    <definedName name="___ngl0150" localSheetId="5">#REF!</definedName>
    <definedName name="___ngl0150" localSheetId="6">#REF!</definedName>
    <definedName name="___ngl0150">#REF!</definedName>
    <definedName name="___ngl0151" localSheetId="5">#REF!</definedName>
    <definedName name="___ngl0151" localSheetId="6">#REF!</definedName>
    <definedName name="___ngl0151">#REF!</definedName>
    <definedName name="___ngl0152" localSheetId="5">#REF!</definedName>
    <definedName name="___ngl0152" localSheetId="6">#REF!</definedName>
    <definedName name="___ngl0152">#REF!</definedName>
    <definedName name="___ngl0162" localSheetId="5">#REF!</definedName>
    <definedName name="___ngl0162" localSheetId="6">#REF!</definedName>
    <definedName name="___ngl0162">#REF!</definedName>
    <definedName name="___nlg0151" localSheetId="5">#REF!</definedName>
    <definedName name="___nlg0151" localSheetId="6">#REF!</definedName>
    <definedName name="___nlg0151">#REF!</definedName>
    <definedName name="___PG1" localSheetId="5">#REF!</definedName>
    <definedName name="___PG1" localSheetId="6">#REF!</definedName>
    <definedName name="___PG1">#REF!</definedName>
    <definedName name="___PG10" localSheetId="5">#REF!</definedName>
    <definedName name="___PG10" localSheetId="6">#REF!</definedName>
    <definedName name="___PG10">#REF!</definedName>
    <definedName name="___PG11" localSheetId="5">#REF!</definedName>
    <definedName name="___PG11" localSheetId="6">#REF!</definedName>
    <definedName name="___PG11">#REF!</definedName>
    <definedName name="___PG12" localSheetId="5">#REF!</definedName>
    <definedName name="___PG12" localSheetId="6">#REF!</definedName>
    <definedName name="___PG12">#REF!</definedName>
    <definedName name="___PG13" localSheetId="5">#REF!</definedName>
    <definedName name="___PG13" localSheetId="6">#REF!</definedName>
    <definedName name="___PG13">#REF!</definedName>
    <definedName name="___PG14" localSheetId="5">#REF!</definedName>
    <definedName name="___PG14" localSheetId="6">#REF!</definedName>
    <definedName name="___PG14">#REF!</definedName>
    <definedName name="___PG2" localSheetId="5">#REF!</definedName>
    <definedName name="___PG2" localSheetId="6">#REF!</definedName>
    <definedName name="___PG2">#REF!</definedName>
    <definedName name="___PG3" localSheetId="5">#REF!</definedName>
    <definedName name="___PG3" localSheetId="6">#REF!</definedName>
    <definedName name="___PG3">#REF!</definedName>
    <definedName name="___PG4" localSheetId="5">#REF!</definedName>
    <definedName name="___PG4" localSheetId="6">#REF!</definedName>
    <definedName name="___PG4">#REF!</definedName>
    <definedName name="___PG5" localSheetId="5">#REF!</definedName>
    <definedName name="___PG5" localSheetId="6">#REF!</definedName>
    <definedName name="___PG5">#REF!</definedName>
    <definedName name="___PG6" localSheetId="5">#REF!</definedName>
    <definedName name="___PG6" localSheetId="6">#REF!</definedName>
    <definedName name="___PG6">#REF!</definedName>
    <definedName name="___PG7" localSheetId="5">#REF!</definedName>
    <definedName name="___PG7" localSheetId="6">#REF!</definedName>
    <definedName name="___PG7">#REF!</definedName>
    <definedName name="___PG8" localSheetId="5">#REF!</definedName>
    <definedName name="___PG8" localSheetId="6">#REF!</definedName>
    <definedName name="___PG8">#REF!</definedName>
    <definedName name="___PG9" localSheetId="5">#REF!</definedName>
    <definedName name="___PG9" localSheetId="6">#REF!</definedName>
    <definedName name="___PG9">#REF!</definedName>
    <definedName name="___PSY1" localSheetId="5">#REF!</definedName>
    <definedName name="___PSY1" localSheetId="6">#REF!</definedName>
    <definedName name="___PSY1">#REF!</definedName>
    <definedName name="__ngl0110" localSheetId="5">#REF!</definedName>
    <definedName name="__ngl0110" localSheetId="6">#REF!</definedName>
    <definedName name="__ngl0110">#REF!</definedName>
    <definedName name="__ngl0111" localSheetId="5">#REF!</definedName>
    <definedName name="__ngl0111" localSheetId="6">#REF!</definedName>
    <definedName name="__ngl0111">#REF!</definedName>
    <definedName name="__ngl0120" localSheetId="5">#REF!</definedName>
    <definedName name="__ngl0120" localSheetId="6">#REF!</definedName>
    <definedName name="__ngl0120">#REF!</definedName>
    <definedName name="__ngl0121" localSheetId="5">#REF!</definedName>
    <definedName name="__ngl0121" localSheetId="6">#REF!</definedName>
    <definedName name="__ngl0121">#REF!</definedName>
    <definedName name="__ngl0130" localSheetId="5">#REF!</definedName>
    <definedName name="__ngl0130" localSheetId="6">#REF!</definedName>
    <definedName name="__ngl0130">#REF!</definedName>
    <definedName name="__ngl0131" localSheetId="5">#REF!</definedName>
    <definedName name="__ngl0131" localSheetId="6">#REF!</definedName>
    <definedName name="__ngl0131">#REF!</definedName>
    <definedName name="__ngl0132" localSheetId="5">#REF!</definedName>
    <definedName name="__ngl0132" localSheetId="6">#REF!</definedName>
    <definedName name="__ngl0132">#REF!</definedName>
    <definedName name="__ngl0133" localSheetId="5">#REF!</definedName>
    <definedName name="__ngl0133" localSheetId="6">#REF!</definedName>
    <definedName name="__ngl0133">#REF!</definedName>
    <definedName name="__ngl0134" localSheetId="5">#REF!</definedName>
    <definedName name="__ngl0134" localSheetId="6">#REF!</definedName>
    <definedName name="__ngl0134">#REF!</definedName>
    <definedName name="__ngl0135" localSheetId="5">#REF!</definedName>
    <definedName name="__ngl0135" localSheetId="6">#REF!</definedName>
    <definedName name="__ngl0135">#REF!</definedName>
    <definedName name="__ngl0140" localSheetId="5">#REF!</definedName>
    <definedName name="__ngl0140" localSheetId="6">#REF!</definedName>
    <definedName name="__ngl0140">#REF!</definedName>
    <definedName name="__ngl0150" localSheetId="5">#REF!</definedName>
    <definedName name="__ngl0150" localSheetId="6">#REF!</definedName>
    <definedName name="__ngl0150">#REF!</definedName>
    <definedName name="__ngl0151" localSheetId="5">#REF!</definedName>
    <definedName name="__ngl0151" localSheetId="6">#REF!</definedName>
    <definedName name="__ngl0151">#REF!</definedName>
    <definedName name="__ngl0152" localSheetId="5">#REF!</definedName>
    <definedName name="__ngl0152" localSheetId="6">#REF!</definedName>
    <definedName name="__ngl0152">#REF!</definedName>
    <definedName name="__ngl0162" localSheetId="5">#REF!</definedName>
    <definedName name="__ngl0162" localSheetId="6">#REF!</definedName>
    <definedName name="__ngl0162">#REF!</definedName>
    <definedName name="__nlg0151" localSheetId="5">#REF!</definedName>
    <definedName name="__nlg0151" localSheetId="6">#REF!</definedName>
    <definedName name="__nlg0151">#REF!</definedName>
    <definedName name="__PG1" localSheetId="5">#REF!</definedName>
    <definedName name="__PG1" localSheetId="6">#REF!</definedName>
    <definedName name="__PG1">#REF!</definedName>
    <definedName name="__PG10" localSheetId="5">#REF!</definedName>
    <definedName name="__PG10" localSheetId="6">#REF!</definedName>
    <definedName name="__PG10">#REF!</definedName>
    <definedName name="__PG11" localSheetId="5">#REF!</definedName>
    <definedName name="__PG11" localSheetId="6">#REF!</definedName>
    <definedName name="__PG11">#REF!</definedName>
    <definedName name="__PG12" localSheetId="5">#REF!</definedName>
    <definedName name="__PG12" localSheetId="6">#REF!</definedName>
    <definedName name="__PG12">#REF!</definedName>
    <definedName name="__PG13" localSheetId="5">#REF!</definedName>
    <definedName name="__PG13" localSheetId="6">#REF!</definedName>
    <definedName name="__PG13">#REF!</definedName>
    <definedName name="__PG14" localSheetId="5">#REF!</definedName>
    <definedName name="__PG14" localSheetId="6">#REF!</definedName>
    <definedName name="__PG14">#REF!</definedName>
    <definedName name="__PG2" localSheetId="5">#REF!</definedName>
    <definedName name="__PG2" localSheetId="6">#REF!</definedName>
    <definedName name="__PG2">#REF!</definedName>
    <definedName name="__PG3" localSheetId="5">#REF!</definedName>
    <definedName name="__PG3" localSheetId="6">#REF!</definedName>
    <definedName name="__PG3">#REF!</definedName>
    <definedName name="__PG4" localSheetId="5">#REF!</definedName>
    <definedName name="__PG4" localSheetId="6">#REF!</definedName>
    <definedName name="__PG4">#REF!</definedName>
    <definedName name="__PG5" localSheetId="5">#REF!</definedName>
    <definedName name="__PG5" localSheetId="6">#REF!</definedName>
    <definedName name="__PG5">#REF!</definedName>
    <definedName name="__PG6" localSheetId="5">#REF!</definedName>
    <definedName name="__PG6" localSheetId="6">#REF!</definedName>
    <definedName name="__PG6">#REF!</definedName>
    <definedName name="__PG7" localSheetId="5">#REF!</definedName>
    <definedName name="__PG7" localSheetId="6">#REF!</definedName>
    <definedName name="__PG7">#REF!</definedName>
    <definedName name="__PG8" localSheetId="5">#REF!</definedName>
    <definedName name="__PG8" localSheetId="6">#REF!</definedName>
    <definedName name="__PG8">#REF!</definedName>
    <definedName name="__PG9" localSheetId="5">#REF!</definedName>
    <definedName name="__PG9" localSheetId="6">#REF!</definedName>
    <definedName name="__PG9">#REF!</definedName>
    <definedName name="__PSY1" localSheetId="5">#REF!</definedName>
    <definedName name="__PSY1" localSheetId="6">#REF!</definedName>
    <definedName name="__PSY1">#REF!</definedName>
    <definedName name="_0110_Non_Productive__Rentals" localSheetId="5">#REF!</definedName>
    <definedName name="_0110_Non_Productive__Rentals" localSheetId="6">#REF!</definedName>
    <definedName name="_0110_Non_Productive__Rentals">#REF!</definedName>
    <definedName name="_ngl0110" localSheetId="5">#REF!</definedName>
    <definedName name="_ngl0110" localSheetId="6">#REF!</definedName>
    <definedName name="_ngl0110">#REF!</definedName>
    <definedName name="_ngl0111" localSheetId="5">#REF!</definedName>
    <definedName name="_ngl0111" localSheetId="6">#REF!</definedName>
    <definedName name="_ngl0111">#REF!</definedName>
    <definedName name="_ngl0120" localSheetId="5">#REF!</definedName>
    <definedName name="_ngl0120" localSheetId="6">#REF!</definedName>
    <definedName name="_ngl0120">#REF!</definedName>
    <definedName name="_ngl0121" localSheetId="5">#REF!</definedName>
    <definedName name="_ngl0121" localSheetId="6">#REF!</definedName>
    <definedName name="_ngl0121">#REF!</definedName>
    <definedName name="_ngl0130" localSheetId="5">#REF!</definedName>
    <definedName name="_ngl0130" localSheetId="6">#REF!</definedName>
    <definedName name="_ngl0130">#REF!</definedName>
    <definedName name="_ngl0131" localSheetId="5">#REF!</definedName>
    <definedName name="_ngl0131" localSheetId="6">#REF!</definedName>
    <definedName name="_ngl0131">#REF!</definedName>
    <definedName name="_ngl0132" localSheetId="5">#REF!</definedName>
    <definedName name="_ngl0132" localSheetId="6">#REF!</definedName>
    <definedName name="_ngl0132">#REF!</definedName>
    <definedName name="_ngl0133" localSheetId="5">#REF!</definedName>
    <definedName name="_ngl0133" localSheetId="6">#REF!</definedName>
    <definedName name="_ngl0133">#REF!</definedName>
    <definedName name="_ngl0134" localSheetId="5">#REF!</definedName>
    <definedName name="_ngl0134" localSheetId="6">#REF!</definedName>
    <definedName name="_ngl0134">#REF!</definedName>
    <definedName name="_ngl0135" localSheetId="5">#REF!</definedName>
    <definedName name="_ngl0135" localSheetId="6">#REF!</definedName>
    <definedName name="_ngl0135">#REF!</definedName>
    <definedName name="_ngl0140" localSheetId="5">#REF!</definedName>
    <definedName name="_ngl0140" localSheetId="6">#REF!</definedName>
    <definedName name="_ngl0140">#REF!</definedName>
    <definedName name="_ngl0150" localSheetId="5">#REF!</definedName>
    <definedName name="_ngl0150" localSheetId="6">#REF!</definedName>
    <definedName name="_ngl0150">#REF!</definedName>
    <definedName name="_ngl0151" localSheetId="5">#REF!</definedName>
    <definedName name="_ngl0151" localSheetId="6">#REF!</definedName>
    <definedName name="_ngl0151">#REF!</definedName>
    <definedName name="_ngl0152" localSheetId="5">#REF!</definedName>
    <definedName name="_ngl0152" localSheetId="6">#REF!</definedName>
    <definedName name="_ngl0152">#REF!</definedName>
    <definedName name="_ngl0162" localSheetId="5">#REF!</definedName>
    <definedName name="_ngl0162" localSheetId="6">#REF!</definedName>
    <definedName name="_ngl0162">#REF!</definedName>
    <definedName name="_nlg0151" localSheetId="5">#REF!</definedName>
    <definedName name="_nlg0151" localSheetId="6">#REF!</definedName>
    <definedName name="_nlg0151">#REF!</definedName>
    <definedName name="_PG1" localSheetId="5">#REF!</definedName>
    <definedName name="_PG1" localSheetId="6">#REF!</definedName>
    <definedName name="_PG1">#REF!</definedName>
    <definedName name="_PG10" localSheetId="5">#REF!</definedName>
    <definedName name="_PG10" localSheetId="6">#REF!</definedName>
    <definedName name="_PG10">#REF!</definedName>
    <definedName name="_PG11" localSheetId="5">#REF!</definedName>
    <definedName name="_PG11" localSheetId="6">#REF!</definedName>
    <definedName name="_PG11">#REF!</definedName>
    <definedName name="_PG12" localSheetId="5">#REF!</definedName>
    <definedName name="_PG12" localSheetId="6">#REF!</definedName>
    <definedName name="_PG12">#REF!</definedName>
    <definedName name="_PG13" localSheetId="5">#REF!</definedName>
    <definedName name="_PG13" localSheetId="6">#REF!</definedName>
    <definedName name="_PG13">#REF!</definedName>
    <definedName name="_PG14" localSheetId="5">#REF!</definedName>
    <definedName name="_PG14" localSheetId="6">#REF!</definedName>
    <definedName name="_PG14">#REF!</definedName>
    <definedName name="_PG2" localSheetId="5">#REF!</definedName>
    <definedName name="_PG2" localSheetId="6">#REF!</definedName>
    <definedName name="_PG2">#REF!</definedName>
    <definedName name="_PG3" localSheetId="5">#REF!</definedName>
    <definedName name="_PG3" localSheetId="6">#REF!</definedName>
    <definedName name="_PG3">#REF!</definedName>
    <definedName name="_PG4" localSheetId="5">#REF!</definedName>
    <definedName name="_PG4" localSheetId="6">#REF!</definedName>
    <definedName name="_PG4">#REF!</definedName>
    <definedName name="_PG5" localSheetId="5">#REF!</definedName>
    <definedName name="_PG5" localSheetId="6">#REF!</definedName>
    <definedName name="_PG5">#REF!</definedName>
    <definedName name="_PG6" localSheetId="5">#REF!</definedName>
    <definedName name="_PG6" localSheetId="6">#REF!</definedName>
    <definedName name="_PG6">#REF!</definedName>
    <definedName name="_PG7" localSheetId="5">#REF!</definedName>
    <definedName name="_PG7" localSheetId="6">#REF!</definedName>
    <definedName name="_PG7">#REF!</definedName>
    <definedName name="_PG8" localSheetId="5">#REF!</definedName>
    <definedName name="_PG8" localSheetId="6">#REF!</definedName>
    <definedName name="_PG8">#REF!</definedName>
    <definedName name="_PG9" localSheetId="5">#REF!</definedName>
    <definedName name="_PG9" localSheetId="6">#REF!</definedName>
    <definedName name="_PG9">#REF!</definedName>
    <definedName name="_PSY1" localSheetId="5">#REF!</definedName>
    <definedName name="_PSY1" localSheetId="6">#REF!</definedName>
    <definedName name="_PSY1">#REF!</definedName>
    <definedName name="Actual_Technical_Cost__TC">'[1]ScenarioA-2.092'!$D$78:$L$78</definedName>
    <definedName name="Actual_Unit_Opex__T1">'[1]ScenarioA-2.092'!$D$75:$L$75</definedName>
    <definedName name="AgbamiTrack" localSheetId="5">#REF!</definedName>
    <definedName name="AgbamiTrack" localSheetId="6">#REF!</definedName>
    <definedName name="AgbamiTrack" localSheetId="8">#REF!</definedName>
    <definedName name="AgbamiTrack">#REF!</definedName>
    <definedName name="AGG_Nodes" localSheetId="5">#REF!</definedName>
    <definedName name="AGG_Nodes" localSheetId="6">#REF!</definedName>
    <definedName name="AGG_Nodes" localSheetId="8">#REF!</definedName>
    <definedName name="AGG_Nodes">#REF!</definedName>
    <definedName name="AGSalesInput">[2]Indicators!$AC$2:$AC$65536</definedName>
    <definedName name="AGSalesInpVol">[2]Indicators!$AD$2:$AD$65536</definedName>
    <definedName name="aku" localSheetId="5">#REF!</definedName>
    <definedName name="aku" localSheetId="6">#REF!</definedName>
    <definedName name="aku" localSheetId="8">#REF!</definedName>
    <definedName name="aku">#REF!</definedName>
    <definedName name="ALL" localSheetId="5">#REF!,#REF!,#REF!,#REF!,#REF!,#REF!,#REF!,#REF!,#REF!,#REF!,#REF!,#REF!,#REF!,#REF!</definedName>
    <definedName name="ALL" localSheetId="6">#REF!,#REF!,#REF!,#REF!,#REF!,#REF!,#REF!,#REF!,#REF!,#REF!,#REF!,#REF!,#REF!,#REF!</definedName>
    <definedName name="ALL" localSheetId="8">#REF!,#REF!,#REF!,#REF!,#REF!,#REF!,#REF!,#REF!,#REF!,#REF!,#REF!,#REF!,#REF!,#REF!</definedName>
    <definedName name="ALL">#REF!,#REF!,#REF!,#REF!,#REF!,#REF!,#REF!,#REF!,#REF!,#REF!,#REF!,#REF!,#REF!,#REF!</definedName>
    <definedName name="Asset">[2]Indicators!$G$2:$G$65536</definedName>
    <definedName name="base2">'[3]Mapping Fields to AGG node'!$A$3:$A$171</definedName>
    <definedName name="BASELINE" localSheetId="5">#REF!</definedName>
    <definedName name="BASELINE" localSheetId="6">#REF!</definedName>
    <definedName name="BASELINE" localSheetId="8">#REF!</definedName>
    <definedName name="BASELINE">#REF!</definedName>
    <definedName name="bb" localSheetId="5">#REF!</definedName>
    <definedName name="bb" localSheetId="6">#REF!</definedName>
    <definedName name="bb" localSheetId="8">#REF!</definedName>
    <definedName name="bb">#REF!</definedName>
    <definedName name="bef" localSheetId="7">[4]INTRATE!$B$4</definedName>
    <definedName name="bef">[5]INTRATE!$B$4</definedName>
    <definedName name="ben" localSheetId="5">#REF!</definedName>
    <definedName name="ben" localSheetId="6">#REF!</definedName>
    <definedName name="ben" localSheetId="8">#REF!</definedName>
    <definedName name="ben">#REF!</definedName>
    <definedName name="BoE_Production" localSheetId="5">[6]Indicators!#REF!</definedName>
    <definedName name="BoE_Production" localSheetId="6">[6]Indicators!#REF!</definedName>
    <definedName name="BoE_Production" localSheetId="8">[6]Indicators!#REF!</definedName>
    <definedName name="BoE_Production">[6]Indicators!#REF!</definedName>
    <definedName name="Business_Plan_ID">[2]Indicators!$K$2:$K$65536</definedName>
    <definedName name="cairo" localSheetId="5">#REF!</definedName>
    <definedName name="cairo" localSheetId="6">#REF!</definedName>
    <definedName name="cairo" localSheetId="8">#REF!</definedName>
    <definedName name="cairo">#REF!</definedName>
    <definedName name="cal" localSheetId="5">#REF!</definedName>
    <definedName name="cal" localSheetId="6">#REF!</definedName>
    <definedName name="cal" localSheetId="8">#REF!</definedName>
    <definedName name="cal">#REF!</definedName>
    <definedName name="CapAllowTranche1" localSheetId="5">[7]Input_Output!$D$56</definedName>
    <definedName name="CapAllowTranche1" localSheetId="6">[7]Input_Output!$D$56</definedName>
    <definedName name="CapAllowTranche1" localSheetId="8">[8]Input_Output!$D$56</definedName>
    <definedName name="CapAllowTranche1">[8]Input_Output!$D$56</definedName>
    <definedName name="CapAllowTranche2" localSheetId="5">[7]Input_Output!$D$57</definedName>
    <definedName name="CapAllowTranche2" localSheetId="6">[7]Input_Output!$D$57</definedName>
    <definedName name="CapAllowTranche2" localSheetId="8">[8]Input_Output!$D$57</definedName>
    <definedName name="CapAllowTranche2">[8]Input_Output!$D$57</definedName>
    <definedName name="CapAllowTranche3" localSheetId="5">[7]Input_Output!$D$58</definedName>
    <definedName name="CapAllowTranche3" localSheetId="6">[7]Input_Output!$D$58</definedName>
    <definedName name="CapAllowTranche3" localSheetId="8">[8]Input_Output!$D$58</definedName>
    <definedName name="CapAllowTranche3">[8]Input_Output!$D$58</definedName>
    <definedName name="Capex" localSheetId="5">#REF!</definedName>
    <definedName name="Capex" localSheetId="6">#REF!</definedName>
    <definedName name="Capex" localSheetId="8">#REF!</definedName>
    <definedName name="Capex">#REF!</definedName>
    <definedName name="Case_Type">[2]Indicators!$L$2:$L$65536</definedName>
    <definedName name="cc_0110" localSheetId="5">#REF!</definedName>
    <definedName name="cc_0110" localSheetId="6">#REF!</definedName>
    <definedName name="cc_0110" localSheetId="8">#REF!</definedName>
    <definedName name="cc_0110">#REF!</definedName>
    <definedName name="cc_0111" localSheetId="5">#REF!</definedName>
    <definedName name="cc_0111" localSheetId="6">#REF!</definedName>
    <definedName name="cc_0111" localSheetId="8">#REF!</definedName>
    <definedName name="cc_0111">#REF!</definedName>
    <definedName name="cc_0120" localSheetId="5">#REF!</definedName>
    <definedName name="cc_0120" localSheetId="6">#REF!</definedName>
    <definedName name="cc_0120">#REF!</definedName>
    <definedName name="cc_0121" localSheetId="5">#REF!</definedName>
    <definedName name="cc_0121" localSheetId="6">#REF!</definedName>
    <definedName name="cc_0121">#REF!</definedName>
    <definedName name="cc_0130" localSheetId="5">#REF!</definedName>
    <definedName name="cc_0130" localSheetId="6">#REF!</definedName>
    <definedName name="cc_0130">#REF!</definedName>
    <definedName name="cc_0131" localSheetId="5">#REF!</definedName>
    <definedName name="cc_0131" localSheetId="6">#REF!</definedName>
    <definedName name="cc_0131">#REF!</definedName>
    <definedName name="cc_0132" localSheetId="5">#REF!</definedName>
    <definedName name="cc_0132" localSheetId="6">#REF!</definedName>
    <definedName name="cc_0132">#REF!</definedName>
    <definedName name="cc_0133" localSheetId="5">#REF!</definedName>
    <definedName name="cc_0133" localSheetId="6">#REF!</definedName>
    <definedName name="cc_0133">#REF!</definedName>
    <definedName name="cc_0133.10" localSheetId="5">#REF!</definedName>
    <definedName name="cc_0133.10" localSheetId="6">#REF!</definedName>
    <definedName name="cc_0133.10">#REF!</definedName>
    <definedName name="cc_0134" localSheetId="5">#REF!</definedName>
    <definedName name="cc_0134" localSheetId="6">#REF!</definedName>
    <definedName name="cc_0134">#REF!</definedName>
    <definedName name="cc_0135" localSheetId="5">#REF!</definedName>
    <definedName name="cc_0135" localSheetId="6">#REF!</definedName>
    <definedName name="cc_0135">#REF!</definedName>
    <definedName name="cc_0140" localSheetId="5">#REF!</definedName>
    <definedName name="cc_0140" localSheetId="6">#REF!</definedName>
    <definedName name="cc_0140">#REF!</definedName>
    <definedName name="cc_0150" localSheetId="5">#REF!</definedName>
    <definedName name="cc_0150" localSheetId="6">#REF!</definedName>
    <definedName name="cc_0150">#REF!</definedName>
    <definedName name="cc_0151" localSheetId="5">#REF!</definedName>
    <definedName name="cc_0151" localSheetId="6">#REF!</definedName>
    <definedName name="cc_0151">#REF!</definedName>
    <definedName name="cc_0152" localSheetId="5">#REF!</definedName>
    <definedName name="cc_0152" localSheetId="6">#REF!</definedName>
    <definedName name="cc_0152">#REF!</definedName>
    <definedName name="cc_0162" localSheetId="5">#REF!</definedName>
    <definedName name="cc_0162" localSheetId="6">#REF!</definedName>
    <definedName name="cc_0162">#REF!</definedName>
    <definedName name="ccnaira" localSheetId="5">#REF!</definedName>
    <definedName name="ccnaira" localSheetId="6">#REF!</definedName>
    <definedName name="ccnaira">#REF!</definedName>
    <definedName name="chf" localSheetId="7">[4]INTRATE!$B$5</definedName>
    <definedName name="chf">[5]INTRATE!$B$5</definedName>
    <definedName name="city" localSheetId="5">#REF!</definedName>
    <definedName name="city" localSheetId="6">#REF!</definedName>
    <definedName name="city" localSheetId="8">#REF!</definedName>
    <definedName name="city">#REF!</definedName>
    <definedName name="ContractorProfitShare">[9]Input_Output!$D$26</definedName>
    <definedName name="ContractScenario">[9]Input_Output!$D$8</definedName>
    <definedName name="CostCeiling" localSheetId="5">#REF!</definedName>
    <definedName name="CostCeiling" localSheetId="6">#REF!</definedName>
    <definedName name="CostCeiling" localSheetId="8">#REF!</definedName>
    <definedName name="CostCeiling">#REF!</definedName>
    <definedName name="CostRecoveryCeiling">[9]Input_Output!$D$27</definedName>
    <definedName name="County">[2]Indicators!$M$2:$M$65536</definedName>
    <definedName name="COVERS" localSheetId="5">'[10]C&amp;C CAPEX'!#REF!</definedName>
    <definedName name="COVERS" localSheetId="6">'[10]C&amp;C CAPEX'!#REF!</definedName>
    <definedName name="COVERS" localSheetId="8">'[10]C&amp;C CAPEX'!#REF!</definedName>
    <definedName name="COVERS">'[10]C&amp;C CAPEX'!#REF!</definedName>
    <definedName name="Cross_River" localSheetId="7">'[11]DOMESTIC DEBT TABLE 2011'!#REF!</definedName>
    <definedName name="Cross_River">'[11]DOMESTIC DEBT TABLE 2011'!#REF!</definedName>
    <definedName name="CrossRivers" localSheetId="7">'[11]DOMESTIC DEBT TABLE 2011'!#REF!</definedName>
    <definedName name="CrossRivers">'[11]DOMESTIC DEBT TABLE 2011'!#REF!</definedName>
    <definedName name="CrudePrice" localSheetId="5">#REF!</definedName>
    <definedName name="CrudePrice" localSheetId="6">#REF!</definedName>
    <definedName name="CrudePrice" localSheetId="8">#REF!</definedName>
    <definedName name="CrudePrice">#REF!</definedName>
    <definedName name="dem" localSheetId="7">[4]INTRATE!$B$6</definedName>
    <definedName name="dem">[5]INTRATE!$B$6</definedName>
    <definedName name="Development_Theme">[2]Indicators!$N$2:$N$65536</definedName>
    <definedName name="EduTaxRate" localSheetId="5">#REF!</definedName>
    <definedName name="EduTaxRate" localSheetId="6">#REF!</definedName>
    <definedName name="EduTaxRate" localSheetId="8">#REF!</definedName>
    <definedName name="EduTaxRate">#REF!</definedName>
    <definedName name="ee" localSheetId="7">[4]INTRATE!#REF!</definedName>
    <definedName name="ee" localSheetId="4">[5]INTRATE!#REF!</definedName>
    <definedName name="ee">[5]INTRATE!#REF!</definedName>
    <definedName name="ELF" localSheetId="5">#REF!</definedName>
    <definedName name="ELF" localSheetId="6">#REF!</definedName>
    <definedName name="ELF" localSheetId="8">#REF!</definedName>
    <definedName name="ELF">#REF!</definedName>
    <definedName name="ero" localSheetId="5">#REF!</definedName>
    <definedName name="ero" localSheetId="6">#REF!</definedName>
    <definedName name="ero">#REF!</definedName>
    <definedName name="erou" localSheetId="5">#REF!</definedName>
    <definedName name="erou" localSheetId="6">#REF!</definedName>
    <definedName name="erou">#REF!</definedName>
    <definedName name="exchange" localSheetId="5">#REF!</definedName>
    <definedName name="exchange" localSheetId="6">#REF!</definedName>
    <definedName name="exchange">#REF!</definedName>
    <definedName name="exchange1" localSheetId="5">#REF!</definedName>
    <definedName name="exchange1" localSheetId="6">#REF!</definedName>
    <definedName name="exchange1">#REF!</definedName>
    <definedName name="Factor" localSheetId="5">#REF!</definedName>
    <definedName name="Factor" localSheetId="6">#REF!</definedName>
    <definedName name="Factor">#REF!</definedName>
    <definedName name="FIDDate">[2]Indicators!$J$2:$J$65536</definedName>
    <definedName name="Field">[2]Indicators!$H$2:$H$65536</definedName>
    <definedName name="fields">'[12]Mapping Fields to AGG node'!$B$3:$B$171</definedName>
    <definedName name="Flowstations" localSheetId="5">#REF!</definedName>
    <definedName name="Flowstations" localSheetId="6">#REF!</definedName>
    <definedName name="Flowstations" localSheetId="8">#REF!</definedName>
    <definedName name="Flowstations">#REF!</definedName>
    <definedName name="Forecasts_Sheets_Osa">'[12]Mapping Fields to AGG node'!$B$3:$B$171</definedName>
    <definedName name="fso" localSheetId="5">#REF!</definedName>
    <definedName name="fso" localSheetId="6">#REF!</definedName>
    <definedName name="fso" localSheetId="8">#REF!</definedName>
    <definedName name="fso">#REF!</definedName>
    <definedName name="fsonaira" localSheetId="5">#REF!</definedName>
    <definedName name="fsonaira" localSheetId="6">#REF!</definedName>
    <definedName name="fsonaira" localSheetId="8">#REF!</definedName>
    <definedName name="fsonaira">#REF!</definedName>
    <definedName name="Gas_Wells" localSheetId="5">[13]Profiles!#REF!</definedName>
    <definedName name="Gas_Wells" localSheetId="8">[13]Profiles!#REF!</definedName>
    <definedName name="Gas_Wells">[13]Profiles!#REF!</definedName>
    <definedName name="GasToOilEq" localSheetId="5">#REF!</definedName>
    <definedName name="GasToOilEq" localSheetId="6">#REF!</definedName>
    <definedName name="GasToOilEq" localSheetId="8">#REF!</definedName>
    <definedName name="GasToOilEq">#REF!</definedName>
    <definedName name="gbp" localSheetId="7">[4]INTRATE!$B$16</definedName>
    <definedName name="gbp">[5]INTRATE!$B$16</definedName>
    <definedName name="gep" localSheetId="5">#REF!</definedName>
    <definedName name="gep" localSheetId="6">#REF!</definedName>
    <definedName name="gep" localSheetId="8">#REF!</definedName>
    <definedName name="gep">#REF!</definedName>
    <definedName name="GrossProdRate">'[14]Oil Base Input'!$F$13:$BD$13</definedName>
    <definedName name="ify" localSheetId="5">#REF!</definedName>
    <definedName name="ify" localSheetId="6">#REF!</definedName>
    <definedName name="ify" localSheetId="8">#REF!</definedName>
    <definedName name="ify">#REF!</definedName>
    <definedName name="itk" localSheetId="7">[4]INTRATE!$B$9</definedName>
    <definedName name="itk">[5]INTRATE!$B$9</definedName>
    <definedName name="ITL" localSheetId="5">[5]INTRATE!#REF!</definedName>
    <definedName name="ITL" localSheetId="6">[5]INTRATE!#REF!</definedName>
    <definedName name="ITL" localSheetId="8">[5]INTRATE!#REF!</definedName>
    <definedName name="ITL" localSheetId="7">[4]INTRATE!#REF!</definedName>
    <definedName name="ITL" localSheetId="4">[5]INTRATE!#REF!</definedName>
    <definedName name="ITL" localSheetId="1">[5]INTRATE!#REF!</definedName>
    <definedName name="ITL">[5]INTRATE!#REF!</definedName>
    <definedName name="JVMC_Chapter_code_Nnpc" localSheetId="5">#REF!</definedName>
    <definedName name="JVMC_Chapter_code_Nnpc" localSheetId="6">#REF!</definedName>
    <definedName name="JVMC_Chapter_code_Nnpc" localSheetId="8">#REF!</definedName>
    <definedName name="JVMC_Chapter_code_Nnpc">#REF!</definedName>
    <definedName name="klklklkl" localSheetId="5">#REF!</definedName>
    <definedName name="klklklkl" localSheetId="6">#REF!</definedName>
    <definedName name="klklklkl" localSheetId="8">#REF!</definedName>
    <definedName name="klklklkl">#REF!</definedName>
    <definedName name="m" localSheetId="1">'ExternalDebt Stock(type)Q4,2020'!#REF!</definedName>
    <definedName name="m">[15]Summary3!$K$8</definedName>
    <definedName name="MAN" localSheetId="5">#REF!</definedName>
    <definedName name="MAN" localSheetId="6">#REF!</definedName>
    <definedName name="MAN" localSheetId="8">#REF!</definedName>
    <definedName name="MAN">#REF!</definedName>
    <definedName name="men" localSheetId="5">#REF!</definedName>
    <definedName name="men" localSheetId="6">#REF!</definedName>
    <definedName name="men" localSheetId="8">#REF!</definedName>
    <definedName name="men">#REF!</definedName>
    <definedName name="MI_DATES" localSheetId="7">'[16]MI Dates'!$B$3:$B$54</definedName>
    <definedName name="MI_DATES">'[17]MI Dates'!$B$3:$B$54</definedName>
    <definedName name="mic" localSheetId="5">#REF!</definedName>
    <definedName name="mic" localSheetId="6">#REF!</definedName>
    <definedName name="mic" localSheetId="8">#REF!</definedName>
    <definedName name="mic">#REF!</definedName>
    <definedName name="MOBIL" localSheetId="5">#REF!</definedName>
    <definedName name="MOBIL" localSheetId="6">#REF!</definedName>
    <definedName name="MOBIL" localSheetId="8">#REF!</definedName>
    <definedName name="MOBIL">#REF!</definedName>
    <definedName name="naira" localSheetId="5">#REF!</definedName>
    <definedName name="naira" localSheetId="6">#REF!</definedName>
    <definedName name="naira">#REF!</definedName>
    <definedName name="NDDCrate" localSheetId="5">#REF!</definedName>
    <definedName name="NDDCrate" localSheetId="6">#REF!</definedName>
    <definedName name="NDDCrate">#REF!</definedName>
    <definedName name="new" localSheetId="5">#REF!</definedName>
    <definedName name="new" localSheetId="6">#REF!</definedName>
    <definedName name="new">#REF!</definedName>
    <definedName name="ngo" localSheetId="5">#REF!</definedName>
    <definedName name="ngo" localSheetId="6">#REF!</definedName>
    <definedName name="ngo">#REF!</definedName>
    <definedName name="nkem">'[18]EPNL-JV Details'!$I$297:$I$330</definedName>
    <definedName name="NNNN" localSheetId="5">#REF!</definedName>
    <definedName name="NNNN" localSheetId="6">#REF!</definedName>
    <definedName name="NNNN" localSheetId="8">#REF!</definedName>
    <definedName name="NNNN">#REF!</definedName>
    <definedName name="NNPC" localSheetId="5">#REF!</definedName>
    <definedName name="NNPC" localSheetId="6">#REF!</definedName>
    <definedName name="NNPC" localSheetId="8">#REF!</definedName>
    <definedName name="NNPC">#REF!</definedName>
    <definedName name="NNPC_crude_Export_from_JV">'[1]ScenarioA-2.092'!$D$71:$L$71</definedName>
    <definedName name="NNPC_equity">'[1]ScenarioA-2.092'!$D$69:$L$69</definedName>
    <definedName name="No._of_days">'[1]ScenarioA-2.092'!$D$58:$L$58</definedName>
    <definedName name="Non_Productive__Rentals" localSheetId="5">#REF!</definedName>
    <definedName name="Non_Productive__Rentals" localSheetId="6">#REF!</definedName>
    <definedName name="Non_Productive__Rentals" localSheetId="8">#REF!</definedName>
    <definedName name="Non_Productive__Rentals">#REF!</definedName>
    <definedName name="OFFER_DAYS" localSheetId="7">'[16]MI Dates'!$B$2</definedName>
    <definedName name="OFFER_DAYS">'[17]MI Dates'!$B$2</definedName>
    <definedName name="ogo" localSheetId="5">#REF!</definedName>
    <definedName name="ogo" localSheetId="6">#REF!</definedName>
    <definedName name="ogo" localSheetId="8">#REF!</definedName>
    <definedName name="ogo">#REF!</definedName>
    <definedName name="Oil_Wells" localSheetId="5">[13]Profiles!#REF!</definedName>
    <definedName name="Oil_Wells" localSheetId="6">[13]Profiles!#REF!</definedName>
    <definedName name="Oil_Wells" localSheetId="8">[13]Profiles!#REF!</definedName>
    <definedName name="Oil_Wells">[13]Profiles!#REF!</definedName>
    <definedName name="Operating" localSheetId="5">'[19]C&amp;C CAPEX'!#REF!</definedName>
    <definedName name="Operating" localSheetId="6">'[19]C&amp;C CAPEX'!#REF!</definedName>
    <definedName name="Operating" localSheetId="8">'[19]C&amp;C CAPEX'!#REF!</definedName>
    <definedName name="Operating">'[19]C&amp;C CAPEX'!#REF!</definedName>
    <definedName name="Opex" localSheetId="5">#REF!</definedName>
    <definedName name="Opex" localSheetId="6">#REF!</definedName>
    <definedName name="Opex" localSheetId="8">#REF!</definedName>
    <definedName name="Opex">#REF!</definedName>
    <definedName name="planning">'[20]NGL OPEX'!$K$4</definedName>
    <definedName name="PMasterProjectName">[2]Indicators!$I$2:$I$65536</definedName>
    <definedName name="PPTrate" localSheetId="5">#REF!</definedName>
    <definedName name="PPTrate" localSheetId="6">#REF!</definedName>
    <definedName name="PPTrate" localSheetId="8">#REF!</definedName>
    <definedName name="PPTrate">#REF!</definedName>
    <definedName name="_xlnm.Print_Area" localSheetId="5">'Dom Debt service q4 2020'!$A$1:$E$22</definedName>
    <definedName name="_xlnm.Print_Area" localSheetId="6">#REF!</definedName>
    <definedName name="_xlnm.Print_Area" localSheetId="8">'Domesti Debt Servic Jan-Dec2020'!$A$1:$P$19</definedName>
    <definedName name="_xlnm.Print_Area" localSheetId="7">'Domestic DebtFGN+States Q4 2020'!$A$1:$D$48</definedName>
    <definedName name="_xlnm.Print_Area" localSheetId="3">'Ext Debt Service JAN-DEC2020'!$A$1:$M$54</definedName>
    <definedName name="_xlnm.Print_Area" localSheetId="4">'External Debt FGN+StatesQ42020'!$A$1:$H$50</definedName>
    <definedName name="_xlnm.Print_Area" localSheetId="1">'ExternalDebt Stock(type)Q4,2020'!$A$1:$C$34</definedName>
    <definedName name="_xlnm.Print_Area">#REF!</definedName>
    <definedName name="PRINT_AREA_MI" localSheetId="5">#REF!</definedName>
    <definedName name="PRINT_AREA_MI" localSheetId="6">#REF!</definedName>
    <definedName name="PRINT_AREA_MI" localSheetId="8">#REF!</definedName>
    <definedName name="PRINT_AREA_MI">#REF!</definedName>
    <definedName name="ProjectStart">[9]Input_Output!$D$14</definedName>
    <definedName name="ProjectStatus">[2]Indicators!$F$2:$F$65536</definedName>
    <definedName name="PSY">'[21]DATA-TABLE'!$F$35</definedName>
    <definedName name="psyg" localSheetId="5">#REF!</definedName>
    <definedName name="psyg" localSheetId="6">#REF!</definedName>
    <definedName name="psyg" localSheetId="8">#REF!</definedName>
    <definedName name="psyg">#REF!</definedName>
    <definedName name="q" localSheetId="5">#REF!</definedName>
    <definedName name="q" localSheetId="6">#REF!</definedName>
    <definedName name="q" localSheetId="8">#REF!</definedName>
    <definedName name="q">#REF!</definedName>
    <definedName name="qqq" localSheetId="7">[4]INTRATE!#REF!</definedName>
    <definedName name="qqq" localSheetId="4">[5]INTRATE!#REF!</definedName>
    <definedName name="qqq">[5]INTRATE!#REF!</definedName>
    <definedName name="ray_shhet">'[22]Mapping Fields to AGG node'!$B$3:$B$171</definedName>
    <definedName name="RoyaltyOption">[9]Input_Output!$D$24</definedName>
    <definedName name="RoyRate" localSheetId="5">#REF!</definedName>
    <definedName name="RoyRate" localSheetId="6">#REF!</definedName>
    <definedName name="RoyRate" localSheetId="8">#REF!</definedName>
    <definedName name="RoyRate">#REF!</definedName>
    <definedName name="SAPBEXrevision">1</definedName>
    <definedName name="SAPBEXsysID">"FB4"</definedName>
    <definedName name="SAPBEXwbID">"DMH4ESCO57KJVZVHK4TPV6OBK"</definedName>
    <definedName name="stay" localSheetId="5">#REF!</definedName>
    <definedName name="stay" localSheetId="6">#REF!</definedName>
    <definedName name="stay" localSheetId="8">#REF!</definedName>
    <definedName name="stay">#REF!</definedName>
    <definedName name="Summary" localSheetId="5">#REF!</definedName>
    <definedName name="Summary" localSheetId="6">#REF!</definedName>
    <definedName name="Summary" localSheetId="8">#REF!</definedName>
    <definedName name="Summary">#REF!</definedName>
    <definedName name="tank" localSheetId="5">#REF!</definedName>
    <definedName name="tank" localSheetId="6">#REF!</definedName>
    <definedName name="tank">#REF!</definedName>
    <definedName name="Taraba" localSheetId="7">'[11]DOMESTIC DEBT TABLE 2011'!#REF!</definedName>
    <definedName name="Taraba">'[11]DOMESTIC DEBT TABLE 2011'!#REF!</definedName>
    <definedName name="Tax_Rate__PPT">'[1]ScenarioA-2.092'!$D$79:$L$79</definedName>
    <definedName name="test" localSheetId="5">#REF!</definedName>
    <definedName name="test" localSheetId="6">#REF!</definedName>
    <definedName name="test" localSheetId="8">#REF!</definedName>
    <definedName name="test">#REF!</definedName>
    <definedName name="TOTAL_CRUDE___CONDENSATE_LESS_134___133.10_CAPITAL" localSheetId="5">#REF!</definedName>
    <definedName name="TOTAL_CRUDE___CONDENSATE_LESS_134___133.10_CAPITAL" localSheetId="6">#REF!</definedName>
    <definedName name="TOTAL_CRUDE___CONDENSATE_LESS_134___133.10_CAPITAL" localSheetId="8">#REF!</definedName>
    <definedName name="TOTAL_CRUDE___CONDENSATE_LESS_134___133.10_CAPITAL">#REF!</definedName>
    <definedName name="TRP">'[1]ScenarioA-2.092'!$D$99:$L$99</definedName>
    <definedName name="try">'[18]EPNL-JV Details'!$H$297:$I$330</definedName>
    <definedName name="uju" localSheetId="5">#REF!</definedName>
    <definedName name="uju" localSheetId="6">#REF!</definedName>
    <definedName name="uju" localSheetId="8">#REF!</definedName>
    <definedName name="uju">#REF!</definedName>
    <definedName name="usd" localSheetId="7">[4]INTRATE!$B$15</definedName>
    <definedName name="usd">[5]INTRATE!$B$15</definedName>
    <definedName name="uzo" localSheetId="5">#REF!</definedName>
    <definedName name="uzo" localSheetId="6">#REF!</definedName>
    <definedName name="uzo" localSheetId="8">#REF!</definedName>
    <definedName name="uzo">#REF!</definedName>
    <definedName name="X2005_Wells_Status_for_GWDP_update_Drilling_Only_List" localSheetId="5">#REF!</definedName>
    <definedName name="X2005_Wells_Status_for_GWDP_update_Drilling_Only_List" localSheetId="6">#REF!</definedName>
    <definedName name="X2005_Wells_Status_for_GWDP_update_Drilling_Only_List" localSheetId="8">#REF!</definedName>
    <definedName name="X2005_Wells_Status_for_GWDP_update_Drilling_Only_List">#REF!</definedName>
    <definedName name="yobo">[23]Recon!$B$9:$H$429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4" l="1"/>
  <c r="B24" i="14"/>
  <c r="B31" i="14"/>
  <c r="B32" i="14"/>
  <c r="B17" i="14"/>
  <c r="N16" i="13"/>
  <c r="M16" i="13"/>
  <c r="L16" i="13"/>
  <c r="K16" i="13"/>
  <c r="J16" i="13"/>
  <c r="I16" i="13"/>
  <c r="G16" i="13"/>
  <c r="F16" i="13"/>
  <c r="N15" i="13"/>
  <c r="M15" i="13"/>
  <c r="L15" i="13"/>
  <c r="K15" i="13"/>
  <c r="J15" i="13"/>
  <c r="I15" i="13"/>
  <c r="H15" i="13"/>
  <c r="G15" i="13"/>
  <c r="F15" i="13"/>
  <c r="N13" i="13"/>
  <c r="M13" i="13"/>
  <c r="L13" i="13"/>
  <c r="K13" i="13"/>
  <c r="J13" i="13"/>
  <c r="I13" i="13"/>
  <c r="H13" i="13"/>
  <c r="G13" i="13"/>
  <c r="F13" i="13"/>
  <c r="N11" i="13"/>
  <c r="M11" i="13"/>
  <c r="L11" i="13"/>
  <c r="K11" i="13"/>
  <c r="J11" i="13"/>
  <c r="I11" i="13"/>
  <c r="H11" i="13"/>
  <c r="G11" i="13"/>
  <c r="F11" i="13"/>
  <c r="E11" i="13"/>
  <c r="D11" i="13"/>
  <c r="M9" i="13"/>
  <c r="K9" i="13"/>
  <c r="J9" i="13"/>
  <c r="I9" i="13"/>
  <c r="G9" i="13"/>
  <c r="F9" i="13"/>
  <c r="E9" i="13"/>
  <c r="D9" i="13"/>
  <c r="C9" i="13"/>
  <c r="N7" i="13"/>
  <c r="M7" i="13"/>
  <c r="L7" i="13"/>
  <c r="J7" i="13"/>
  <c r="I7" i="13"/>
  <c r="H7" i="13"/>
  <c r="G7" i="13"/>
  <c r="F7" i="13"/>
  <c r="E7" i="13"/>
  <c r="D7" i="13"/>
  <c r="C7" i="13"/>
  <c r="N5" i="13"/>
  <c r="M5" i="13"/>
  <c r="L5" i="13"/>
  <c r="K5" i="13"/>
  <c r="J5" i="13"/>
  <c r="I5" i="13"/>
  <c r="H5" i="13"/>
  <c r="G5" i="13"/>
  <c r="F5" i="13"/>
  <c r="E5" i="13"/>
  <c r="D5" i="13"/>
  <c r="C5" i="13"/>
  <c r="C24" i="14"/>
  <c r="C31" i="14"/>
  <c r="N17" i="13"/>
  <c r="O9" i="13"/>
  <c r="O13" i="13"/>
  <c r="O11" i="13"/>
  <c r="O15" i="13"/>
  <c r="D17" i="13"/>
  <c r="H17" i="13"/>
  <c r="J17" i="13"/>
  <c r="O16" i="13"/>
  <c r="O5" i="13"/>
  <c r="I17" i="13"/>
  <c r="M17" i="13"/>
  <c r="C28" i="14"/>
  <c r="C17" i="14"/>
  <c r="O17" i="13"/>
  <c r="L45" i="12"/>
  <c r="K45" i="12"/>
  <c r="J45" i="12"/>
  <c r="I45" i="12"/>
  <c r="H45" i="12"/>
  <c r="G45" i="12"/>
  <c r="F45" i="12"/>
  <c r="E45" i="12"/>
  <c r="D45" i="12"/>
  <c r="C45" i="12"/>
  <c r="B45" i="12"/>
  <c r="J82" i="11"/>
  <c r="I82" i="11"/>
  <c r="H82" i="11"/>
  <c r="G82" i="11"/>
  <c r="F82" i="11"/>
  <c r="E82" i="11"/>
  <c r="D82" i="11"/>
  <c r="C82" i="11"/>
  <c r="K82" i="11"/>
  <c r="B82" i="11"/>
  <c r="A82" i="11"/>
  <c r="L54" i="11"/>
  <c r="K74" i="11"/>
  <c r="K54" i="11"/>
  <c r="J54" i="11"/>
  <c r="I54" i="11"/>
  <c r="H54" i="11"/>
  <c r="G54" i="11"/>
  <c r="F54" i="11"/>
  <c r="E54" i="11"/>
  <c r="D54" i="11"/>
  <c r="C54" i="11"/>
  <c r="F74" i="11"/>
  <c r="B54" i="11"/>
  <c r="E73" i="11"/>
  <c r="P17" i="11"/>
  <c r="P13" i="11"/>
  <c r="P11" i="11"/>
  <c r="C32" i="14"/>
  <c r="L78" i="11"/>
  <c r="P71" i="11"/>
  <c r="I48" i="10"/>
  <c r="E48" i="10"/>
  <c r="E47" i="10"/>
  <c r="H46" i="10"/>
  <c r="E46" i="10"/>
  <c r="E44" i="10"/>
  <c r="F43" i="10"/>
  <c r="C43" i="10"/>
  <c r="H43" i="10"/>
  <c r="F42" i="10"/>
  <c r="C42" i="10"/>
  <c r="H42" i="10"/>
  <c r="F41" i="10"/>
  <c r="C41" i="10"/>
  <c r="H41" i="10"/>
  <c r="H40" i="10"/>
  <c r="F40" i="10"/>
  <c r="F39" i="10"/>
  <c r="C39" i="10"/>
  <c r="H39" i="10"/>
  <c r="F38" i="10"/>
  <c r="C38" i="10"/>
  <c r="H38" i="10"/>
  <c r="F37" i="10"/>
  <c r="C37" i="10"/>
  <c r="H37" i="10"/>
  <c r="F36" i="10"/>
  <c r="C36" i="10"/>
  <c r="H36" i="10"/>
  <c r="D35" i="10"/>
  <c r="H35" i="10"/>
  <c r="H34" i="10"/>
  <c r="F34" i="10"/>
  <c r="F33" i="10"/>
  <c r="D33" i="10"/>
  <c r="H33" i="10"/>
  <c r="H32" i="10"/>
  <c r="F32" i="10"/>
  <c r="F31" i="10"/>
  <c r="C31" i="10"/>
  <c r="H31" i="10"/>
  <c r="F30" i="10"/>
  <c r="D30" i="10"/>
  <c r="H30" i="10"/>
  <c r="F29" i="10"/>
  <c r="C29" i="10"/>
  <c r="H29" i="10"/>
  <c r="F28" i="10"/>
  <c r="C28" i="10"/>
  <c r="H28" i="10"/>
  <c r="F27" i="10"/>
  <c r="C27" i="10"/>
  <c r="H27" i="10"/>
  <c r="H26" i="10"/>
  <c r="F26" i="10"/>
  <c r="H25" i="10"/>
  <c r="F25" i="10"/>
  <c r="H24" i="10"/>
  <c r="F24" i="10"/>
  <c r="F23" i="10"/>
  <c r="C23" i="10"/>
  <c r="H23" i="10"/>
  <c r="F22" i="10"/>
  <c r="D22" i="10"/>
  <c r="D44" i="10"/>
  <c r="D45" i="10"/>
  <c r="F21" i="10"/>
  <c r="C21" i="10"/>
  <c r="H21" i="10"/>
  <c r="H20" i="10"/>
  <c r="F20" i="10"/>
  <c r="F19" i="10"/>
  <c r="C19" i="10"/>
  <c r="H19" i="10"/>
  <c r="F18" i="10"/>
  <c r="C18" i="10"/>
  <c r="H18" i="10"/>
  <c r="F17" i="10"/>
  <c r="C17" i="10"/>
  <c r="H17" i="10"/>
  <c r="F16" i="10"/>
  <c r="C16" i="10"/>
  <c r="H16" i="10"/>
  <c r="H15" i="10"/>
  <c r="F15" i="10"/>
  <c r="F14" i="10"/>
  <c r="C14" i="10"/>
  <c r="H14" i="10"/>
  <c r="F13" i="10"/>
  <c r="C13" i="10"/>
  <c r="H13" i="10"/>
  <c r="F12" i="10"/>
  <c r="C12" i="10"/>
  <c r="H12" i="10"/>
  <c r="H11" i="10"/>
  <c r="F11" i="10"/>
  <c r="F10" i="10"/>
  <c r="C10" i="10"/>
  <c r="H10" i="10"/>
  <c r="F9" i="10"/>
  <c r="C9" i="10"/>
  <c r="H9" i="10"/>
  <c r="H8" i="10"/>
  <c r="F8"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H7" i="10"/>
  <c r="F7" i="10"/>
  <c r="C7" i="10"/>
  <c r="E45" i="10"/>
  <c r="C44" i="10"/>
  <c r="C45" i="10"/>
  <c r="H22" i="10"/>
  <c r="H44" i="10"/>
  <c r="H49" i="10"/>
  <c r="H45" i="10"/>
  <c r="H50" i="10"/>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41" i="9"/>
  <c r="B8" i="8"/>
  <c r="B7" i="8"/>
  <c r="B6" i="8"/>
  <c r="B5" i="8"/>
  <c r="B4" i="8"/>
  <c r="B3" i="8"/>
  <c r="B10" i="8"/>
  <c r="C6" i="8"/>
  <c r="C5" i="8"/>
  <c r="C9" i="8"/>
  <c r="C4" i="8"/>
  <c r="C7" i="8"/>
  <c r="C8" i="8"/>
  <c r="C3" i="8"/>
  <c r="E19" i="7"/>
  <c r="D15" i="7"/>
  <c r="C15" i="7"/>
  <c r="B15" i="7"/>
  <c r="D13" i="7"/>
  <c r="C13" i="7"/>
  <c r="B13" i="7"/>
  <c r="D11" i="7"/>
  <c r="C11" i="7"/>
  <c r="B11" i="7"/>
  <c r="D9" i="7"/>
  <c r="C9" i="7"/>
  <c r="D7" i="7"/>
  <c r="C7" i="7"/>
  <c r="B7" i="7"/>
  <c r="D5" i="7"/>
  <c r="C5" i="7"/>
  <c r="B5" i="7"/>
  <c r="C10" i="8"/>
  <c r="D17" i="7"/>
  <c r="D21" i="7"/>
  <c r="E9" i="7"/>
  <c r="C17" i="7"/>
  <c r="C21" i="7"/>
  <c r="E15" i="7"/>
  <c r="E13" i="7"/>
  <c r="E7" i="7"/>
  <c r="E11" i="7"/>
  <c r="B17" i="7"/>
  <c r="B21" i="7"/>
  <c r="E5" i="7"/>
  <c r="E17" i="7"/>
  <c r="E21" i="7"/>
  <c r="J8" i="1"/>
  <c r="I8" i="1"/>
  <c r="K7" i="1"/>
  <c r="K6" i="1"/>
  <c r="K5" i="1"/>
  <c r="K4" i="1"/>
  <c r="K3" i="1"/>
  <c r="D6" i="1"/>
  <c r="E8" i="1"/>
  <c r="C6" i="1"/>
  <c r="D3" i="1"/>
  <c r="C3" i="1"/>
  <c r="C9" i="1"/>
  <c r="E4" i="1"/>
  <c r="E5" i="1"/>
  <c r="E7" i="1"/>
  <c r="D9" i="1"/>
  <c r="E6" i="1"/>
  <c r="E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CHIDINMA EWURUM</author>
  </authors>
  <commentList>
    <comment ref="O18" authorId="0" shapeId="0" xr:uid="{B7F74942-5E9E-4FDA-978C-19FAD1708EFF}">
      <text>
        <r>
          <rPr>
            <b/>
            <sz val="18"/>
            <color indexed="81"/>
            <rFont val="Tahoma"/>
            <family val="2"/>
          </rPr>
          <t>CHIDINMA EWURUM:</t>
        </r>
        <r>
          <rPr>
            <sz val="18"/>
            <color indexed="81"/>
            <rFont val="Tahoma"/>
            <family val="2"/>
          </rPr>
          <t xml:space="preserve">
</t>
        </r>
      </text>
    </comment>
  </commentList>
</comments>
</file>

<file path=xl/sharedStrings.xml><?xml version="1.0" encoding="utf-8"?>
<sst xmlns="http://schemas.openxmlformats.org/spreadsheetml/2006/main" count="370" uniqueCount="288">
  <si>
    <t>Debt Category</t>
  </si>
  <si>
    <t>Amount Outstanding (US$’M)</t>
  </si>
  <si>
    <t xml:space="preserve">% of Total </t>
  </si>
  <si>
    <t>A.</t>
  </si>
  <si>
    <t xml:space="preserve">Total External Debt </t>
  </si>
  <si>
    <t>FGN Only</t>
  </si>
  <si>
    <t>States &amp; FCT</t>
  </si>
  <si>
    <t>B.</t>
  </si>
  <si>
    <t xml:space="preserve">Total Domestic Debt </t>
  </si>
  <si>
    <t>C.</t>
  </si>
  <si>
    <t>Total Public Debt(A+B)</t>
  </si>
  <si>
    <t>NIGERIA’S TOTAL PUBLIC DEBT PORTFOLIO AS AT DECEMBER 31, 2020</t>
  </si>
  <si>
    <t>Public Debt Stock - External and Domestic Debt of the FGN, States and FCT as at September 30, 2020</t>
  </si>
  <si>
    <t>Total External Debt</t>
  </si>
  <si>
    <r>
      <t>Amount Outstanding (</t>
    </r>
    <r>
      <rPr>
        <b/>
        <strike/>
        <sz val="10"/>
        <color theme="0"/>
        <rFont val="Corbel"/>
        <family val="2"/>
      </rPr>
      <t>N</t>
    </r>
    <r>
      <rPr>
        <b/>
        <sz val="10"/>
        <color theme="0"/>
        <rFont val="Corbel"/>
        <family val="2"/>
      </rPr>
      <t>’M)</t>
    </r>
  </si>
  <si>
    <t xml:space="preserve">  Notes:</t>
  </si>
  <si>
    <t>Domestic Debt Stock figures for Katsina State was as at September 30, 2020, while Domestic Debt Stock for Rivers State was as at December 31, 2018.</t>
  </si>
  <si>
    <r>
      <t>i.</t>
    </r>
    <r>
      <rPr>
        <b/>
        <sz val="7"/>
        <color theme="1"/>
        <rFont val="Corbel"/>
        <family val="2"/>
      </rPr>
      <t xml:space="preserve">  </t>
    </r>
    <r>
      <rPr>
        <b/>
        <sz val="9"/>
        <color theme="1"/>
        <rFont val="Corbel"/>
        <family val="2"/>
      </rPr>
      <t>Domestic Debt Stock for Thirty-four (34) States, (Abia, Adamawa, Akwa-Ibom, Anambra, Bauchi, Bayelsa, Benue, Borno, Cross-River, Delta, Ebonyi, Edo, Ekiti, Enugu, Gombe, Imo, Jigawa, Kaduna, Kebbi, Kogi, Kwara, Lagos, Nasarawa, Niger, Ogun, Ondo, Osun Plateau, Sokoto, Taraba, Yobe, Zamfara and the FCT) were as at December 31, 2020.</t>
    </r>
  </si>
  <si>
    <r>
      <t>ii.</t>
    </r>
    <r>
      <rPr>
        <b/>
        <sz val="7"/>
        <color theme="1"/>
        <rFont val="Corbel"/>
        <family val="2"/>
      </rPr>
      <t xml:space="preserve"> </t>
    </r>
    <r>
      <rPr>
        <b/>
        <sz val="9"/>
        <color theme="1"/>
        <rFont val="Corbel"/>
        <family val="2"/>
      </rPr>
      <t xml:space="preserve">CBN Official Exchange Rate of US$1 to NGN381 as at December 31, 2020 was used for conversion.  </t>
    </r>
  </si>
  <si>
    <r>
      <t>Amount Outstanding (</t>
    </r>
    <r>
      <rPr>
        <b/>
        <strike/>
        <sz val="10"/>
        <color rgb="FFFFFFFF"/>
        <rFont val="Corbel"/>
        <family val="2"/>
      </rPr>
      <t>N</t>
    </r>
    <r>
      <rPr>
        <b/>
        <sz val="10"/>
        <color rgb="FFFFFFFF"/>
        <rFont val="Corbel"/>
        <family val="2"/>
      </rPr>
      <t>’M)</t>
    </r>
  </si>
  <si>
    <t>Nigeria's External Debt Stock as at December 31, 2020</t>
  </si>
  <si>
    <t>in Millions of USD</t>
  </si>
  <si>
    <t>Category</t>
  </si>
  <si>
    <t>Outstanding Debt</t>
  </si>
  <si>
    <t>Percentage of Total</t>
  </si>
  <si>
    <t>MULTILATERAL</t>
  </si>
  <si>
    <t>International Monetary Fund</t>
  </si>
  <si>
    <t>World Bank Group</t>
  </si>
  <si>
    <t>International Development Association</t>
  </si>
  <si>
    <t>Int'l Bank for Reconstruction and Devpt.</t>
  </si>
  <si>
    <t>African Development Bank Group</t>
  </si>
  <si>
    <t>African Development Bank</t>
  </si>
  <si>
    <t>Africa Growing Together Fund</t>
  </si>
  <si>
    <t>African Development Fund</t>
  </si>
  <si>
    <t>Arab Bank for Economic Development in Africa</t>
  </si>
  <si>
    <t>European Development Fund</t>
  </si>
  <si>
    <t>Islamic Development Bank</t>
  </si>
  <si>
    <t>Int'l Fund For Agricultural Development</t>
  </si>
  <si>
    <t>SUB-TOTAL</t>
  </si>
  <si>
    <t>BILATERAL</t>
  </si>
  <si>
    <t>COMMERCIAL</t>
  </si>
  <si>
    <t>Eurobonds</t>
  </si>
  <si>
    <t>Diaspora Bond</t>
  </si>
  <si>
    <t>GRAND TOTAL</t>
  </si>
  <si>
    <t>States, FCT  and Federal  Governments' External Debt Stock as at December 31, 2020</t>
  </si>
  <si>
    <t>S/No</t>
  </si>
  <si>
    <t>States and FGN</t>
  </si>
  <si>
    <t>Multilateral</t>
  </si>
  <si>
    <t>Bilateral (AFD)</t>
  </si>
  <si>
    <t xml:space="preserve">Bilateral (CHINA EXIM BANK, </t>
  </si>
  <si>
    <t>Commercial</t>
  </si>
  <si>
    <t>Total</t>
  </si>
  <si>
    <t>JICA, INDIA, KFW</t>
  </si>
  <si>
    <t xml:space="preserve">USD </t>
  </si>
  <si>
    <t>Eurobonds &amp; Diaspora Bonds  USD and Local Contractors</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</si>
  <si>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</si>
  <si>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</si>
  <si>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</si>
  <si>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</si>
  <si>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</si>
  <si>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</si>
  <si>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</si>
  <si>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</si>
  <si>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</si>
  <si>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</si>
  <si>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</si>
  <si>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</si>
  <si>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</si>
  <si>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</si>
  <si>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</si>
  <si>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</si>
  <si>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</si>
  <si>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</si>
  <si>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</si>
  <si>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</si>
  <si>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</si>
  <si>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</si>
  <si>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</si>
  <si>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</si>
  <si>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</si>
  <si>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</si>
  <si>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</si>
  <si>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</si>
  <si>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</si>
  <si>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</si>
  <si>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Plateau</t>
  </si>
  <si>
    <t>Rivers</t>
  </si>
  <si>
    <t>Sokoto</t>
  </si>
  <si>
    <t>Taraba</t>
  </si>
  <si>
    <t>Yobe</t>
  </si>
  <si>
    <t>Zamfara</t>
  </si>
  <si>
    <t>FCT</t>
  </si>
  <si>
    <t>Sub-Total  State &amp; FCT</t>
  </si>
  <si>
    <t>FGN</t>
  </si>
  <si>
    <t xml:space="preserve">Grand Total </t>
  </si>
  <si>
    <t>Arrears owed by States</t>
  </si>
  <si>
    <t>Total States without Arrears</t>
  </si>
  <si>
    <t xml:space="preserve">Percentage of States &amp;FCT Stock to the Grand Total </t>
  </si>
  <si>
    <t xml:space="preserve">Percentage of FGN Stock to the  Grand Total </t>
  </si>
  <si>
    <t>ACTUAL EXTERNAL DEBT SERVICE PAYMENTS OCTOBER - DECEMBER, 2020</t>
  </si>
  <si>
    <t>IN THOUSANDS OF USD</t>
  </si>
  <si>
    <t>CATEGORY</t>
  </si>
  <si>
    <t>Interest</t>
  </si>
  <si>
    <t>Service</t>
  </si>
  <si>
    <t>Deferred</t>
  </si>
  <si>
    <t>Overdue Charges</t>
  </si>
  <si>
    <t>Waiver/</t>
  </si>
  <si>
    <t>Commitment</t>
  </si>
  <si>
    <t>Other</t>
  </si>
  <si>
    <t>Percentage</t>
  </si>
  <si>
    <t>Principal</t>
  </si>
  <si>
    <t>Fee</t>
  </si>
  <si>
    <t>Sevice</t>
  </si>
  <si>
    <t>Indemnity</t>
  </si>
  <si>
    <t>Credit</t>
  </si>
  <si>
    <t>Charges</t>
  </si>
  <si>
    <t>of Total</t>
  </si>
  <si>
    <t>IBRD</t>
  </si>
  <si>
    <t>A.D.B</t>
  </si>
  <si>
    <t>IFAD</t>
  </si>
  <si>
    <t>A.D.F</t>
  </si>
  <si>
    <t>AGTF</t>
  </si>
  <si>
    <t>IDA</t>
  </si>
  <si>
    <t>EDF</t>
  </si>
  <si>
    <t>BADEA</t>
  </si>
  <si>
    <t>IDB</t>
  </si>
  <si>
    <t xml:space="preserve"> BILATERAL</t>
  </si>
  <si>
    <t>EXIM BANK OF CHINA</t>
  </si>
  <si>
    <t xml:space="preserve">     Nigeria Communication Sattellite</t>
  </si>
  <si>
    <t xml:space="preserve">     Nigeria National Public Security Comm. Sys. Project</t>
  </si>
  <si>
    <t xml:space="preserve">     Nigeria Railway Modernisation Project( Idu Kaduna Section)</t>
  </si>
  <si>
    <t xml:space="preserve">     Nigeria Railway Modernisation Project( Lagos - Ibadan Section)</t>
  </si>
  <si>
    <t xml:space="preserve">     Nigeria Abuja Light Rail Project</t>
  </si>
  <si>
    <t xml:space="preserve">     Nigeria ICT Infrastructure Backbone Project</t>
  </si>
  <si>
    <t xml:space="preserve">     Nigeria Four Airport Terminals Expansion Project</t>
  </si>
  <si>
    <t>Nigerian Zungeru Hydroelectric Project</t>
  </si>
  <si>
    <t xml:space="preserve">Nigerian Rehabilitation and Upgrading of Abuja-Keffi-Makurdi Road Project </t>
  </si>
  <si>
    <t>Exim Bank of India</t>
  </si>
  <si>
    <t>French Development Agency</t>
  </si>
  <si>
    <t>Japan International Cooperation Agency</t>
  </si>
  <si>
    <t>Kreditanstalt Fur Wiederaufbua</t>
  </si>
  <si>
    <t xml:space="preserve"> COMMERCIAL</t>
  </si>
  <si>
    <t>EUROBONDS</t>
  </si>
  <si>
    <t xml:space="preserve"> 7.625% Eurobond 2025</t>
  </si>
  <si>
    <t>6.50% Eurobond 2027</t>
  </si>
  <si>
    <t>7.625% Eurobond 2022</t>
  </si>
  <si>
    <t>OTHERS</t>
  </si>
  <si>
    <t>Agency Fee</t>
  </si>
  <si>
    <t>OIL WARRANT</t>
  </si>
  <si>
    <t xml:space="preserve">   TOTAL</t>
  </si>
  <si>
    <t>ACTUAL EXTERNAL DEBT SERVICE PAYMENTS JANUARY - DECEMBER, 2020</t>
  </si>
  <si>
    <t xml:space="preserve">Penalty </t>
  </si>
  <si>
    <t xml:space="preserve">EXIM BANK OF CHINA </t>
  </si>
  <si>
    <t xml:space="preserve">     Nigeria Railway Modernisation Project (Idu- Kaduna)</t>
  </si>
  <si>
    <t xml:space="preserve">     Nigeria Railway Modernisation Project (Lagos-Ibadan)</t>
  </si>
  <si>
    <t xml:space="preserve">     Nigeria Four Airport Terminals Expansion Proj</t>
  </si>
  <si>
    <t xml:space="preserve">     Nigerian Zungeru Hydroelectric Project</t>
  </si>
  <si>
    <t>Agence Francaise  De Devellopement</t>
  </si>
  <si>
    <t xml:space="preserve">   5.125% Eurobond 2018</t>
  </si>
  <si>
    <t xml:space="preserve">   6.75% Eurobond 2021</t>
  </si>
  <si>
    <t xml:space="preserve">   6.375% Eurobond 2023</t>
  </si>
  <si>
    <t xml:space="preserve">   7.875% Eurobond 2032
</t>
  </si>
  <si>
    <t xml:space="preserve">   7.625% Eurobond 2025
</t>
  </si>
  <si>
    <t xml:space="preserve">   7.625% Eurobond 2047
</t>
  </si>
  <si>
    <t xml:space="preserve">    6.5% Eurobond 2027
</t>
  </si>
  <si>
    <t xml:space="preserve">  9.248% Eurobond 2049</t>
  </si>
  <si>
    <t xml:space="preserve">   7.696% Eurobond 2038
</t>
  </si>
  <si>
    <t xml:space="preserve"> 7.143% Eurobond 2030</t>
  </si>
  <si>
    <t xml:space="preserve">  8.747% Eurobond 2049</t>
  </si>
  <si>
    <t xml:space="preserve">   5.625% Eurobond 2022</t>
  </si>
  <si>
    <t xml:space="preserve">   Agency Fees</t>
  </si>
  <si>
    <t xml:space="preserve">   Oil Warrant</t>
  </si>
  <si>
    <t xml:space="preserve">                                      (Amounts in Naira)                                    </t>
  </si>
  <si>
    <t>INSTRUMENTS</t>
  </si>
  <si>
    <t>OCT</t>
  </si>
  <si>
    <t>NOV</t>
  </si>
  <si>
    <t>DEC</t>
  </si>
  <si>
    <t>TOTAL</t>
  </si>
  <si>
    <t xml:space="preserve">NTBs </t>
  </si>
  <si>
    <t>FEDERAL GOVT. BONDS</t>
  </si>
  <si>
    <t>FGN SAVINGS BOND</t>
  </si>
  <si>
    <t>FGN SUKUK  RENTALS</t>
  </si>
  <si>
    <t>GREEN BONDS</t>
  </si>
  <si>
    <t>TREASURY BONDS</t>
  </si>
  <si>
    <t>TOTAL INTEREST</t>
  </si>
  <si>
    <t>TOTAL PRINCIPAL (TREASURY BONDS)</t>
  </si>
  <si>
    <t>TOTAL DOMESTIC DEBT SERVICE</t>
  </si>
  <si>
    <t>NOTE: (I) TOTAL INTEREST EXCLUDES THE SINKING FUND CHARGES OF NXXXX. 00 IN RESPECT OF TREASURY BONDS (MANAGED BY THE CBN)</t>
  </si>
  <si>
    <t xml:space="preserve">                (II) TOTAL DOMESTIC DEBT SERVICE ARE PROVISIONAL SUBJECT TO RECONCILIATION AND SIGN-OFF WITH THE CBN &amp; OAGF</t>
  </si>
  <si>
    <t xml:space="preserve">          (III) 4th quarter excludes Treasury Bonds Interest</t>
  </si>
  <si>
    <t>% PROPORTION</t>
  </si>
  <si>
    <t>INSTRUMENT</t>
  </si>
  <si>
    <t>AMOUNTS IN NAIRA</t>
  </si>
  <si>
    <t>FGN Bonds</t>
  </si>
  <si>
    <t>Nigerian Treasury Bills</t>
  </si>
  <si>
    <t>Nigerian Treasury Bonds</t>
  </si>
  <si>
    <t>FGN Savings Bond</t>
  </si>
  <si>
    <t>FGN Sukuk</t>
  </si>
  <si>
    <t>Green Bond</t>
  </si>
  <si>
    <t>Promissory Notes</t>
  </si>
  <si>
    <t>ACTUAL DOMESTIC DEBT SERVICE, OCTOBER - DECEMBER, 2020   (PROVISIONAL)</t>
  </si>
  <si>
    <t xml:space="preserve">DOMESTIC DEBT DATA FOR THE 36 STATES OF THE FEDERATION AND THE FEDERAL CAPITAL TERRITORY AS AT DECEMBER 31, 2020 </t>
  </si>
  <si>
    <t xml:space="preserve">                                                                                                                                                                                                                     AMOUNT IN NAIRA                                                                                                                                                                                               PROVISIONAL</t>
  </si>
  <si>
    <t>SN</t>
  </si>
  <si>
    <t>STATE</t>
  </si>
  <si>
    <t>ABIA</t>
  </si>
  <si>
    <t>ADAMAWA</t>
  </si>
  <si>
    <t>AKWA IBOM</t>
  </si>
  <si>
    <t>ANAMBRA</t>
  </si>
  <si>
    <t>BAUCHI</t>
  </si>
  <si>
    <t>BAYELSA</t>
  </si>
  <si>
    <t>BENUE</t>
  </si>
  <si>
    <t>BORNO</t>
  </si>
  <si>
    <t>CROSS-RIVER</t>
  </si>
  <si>
    <t>DELTA</t>
  </si>
  <si>
    <t>EBONYI</t>
  </si>
  <si>
    <t>EDO</t>
  </si>
  <si>
    <t>EKITI</t>
  </si>
  <si>
    <t>ENUGU</t>
  </si>
  <si>
    <t>GOMBE</t>
  </si>
  <si>
    <t>IMO</t>
  </si>
  <si>
    <t>JIGAWA</t>
  </si>
  <si>
    <t>KADUNA</t>
  </si>
  <si>
    <t>KANO</t>
  </si>
  <si>
    <t>KATSINA *</t>
  </si>
  <si>
    <t>KEBBI</t>
  </si>
  <si>
    <t>KOGI</t>
  </si>
  <si>
    <t>KWARA</t>
  </si>
  <si>
    <t>LAGOS</t>
  </si>
  <si>
    <t>NASARAWA</t>
  </si>
  <si>
    <t>NIGER</t>
  </si>
  <si>
    <t>OGUN</t>
  </si>
  <si>
    <t>ONDO</t>
  </si>
  <si>
    <t>OSUN</t>
  </si>
  <si>
    <t>OYO</t>
  </si>
  <si>
    <t>PLATEAU</t>
  </si>
  <si>
    <t>RIVERS**</t>
  </si>
  <si>
    <t>SOKOTO</t>
  </si>
  <si>
    <t>TARABA</t>
  </si>
  <si>
    <t>YOBE</t>
  </si>
  <si>
    <t>ZAMFARA</t>
  </si>
  <si>
    <t xml:space="preserve">Important Notes </t>
  </si>
  <si>
    <t xml:space="preserve">This Domestic Debt Data Report is generated from the signed-off submissions received from the States and the FCT </t>
  </si>
  <si>
    <t xml:space="preserve">Domestic Debt Stock for Thirty four (34)  States: Abia, Adamawa, Akwa Ibom, Anambra, Bauchi, Bayelsa, Benue, Borno, Cross River, Delta,  Ebonyi, Edo, Ekiti, Enugu, Gombe, Imo, Jigawa, Kaduna, Kano, Kebbi, Kogi, Kwara, Lagos, Nasarawa, Niger, Ogun, Ondo, Osun, Oyo, Plateau, Sokoto, Taraba, Yobe, Zamafara and the FCT as at December  31, 2020 </t>
  </si>
  <si>
    <t>Domestic Debt Stock Figures for Katsina State were as at September 30, 2020</t>
  </si>
  <si>
    <t>Domestic Debt Stock Figures for Rivers State were as at December 30, 2018</t>
  </si>
  <si>
    <r>
      <t>DEBT STOCK AS AT Q4 2020(</t>
    </r>
    <r>
      <rPr>
        <b/>
        <strike/>
        <sz val="12"/>
        <rFont val="Trebuchet MS"/>
        <family val="2"/>
      </rPr>
      <t>N</t>
    </r>
    <r>
      <rPr>
        <b/>
        <sz val="12"/>
        <rFont val="Trebuchet MS"/>
        <family val="2"/>
      </rPr>
      <t>)</t>
    </r>
  </si>
  <si>
    <t>% Share of each State to Total Debt Stock, Q4 2020</t>
  </si>
  <si>
    <t>FEDERAL GOVERNMENT DOMESTIC DEBT STOCK  BY INSTRUMENT AS AT DECEMBER 31, 2020   (PROVISIONAL)</t>
  </si>
  <si>
    <t xml:space="preserve">  8.747% Eurobond 2031</t>
  </si>
  <si>
    <t>DIASPORA BOND</t>
  </si>
  <si>
    <t>.</t>
  </si>
  <si>
    <t>Diaspora Bond 50625 2022</t>
  </si>
  <si>
    <t>FEDERAL GOVERNMENT OF NIGERIA DOMESTIC DEBT SERVICE  FROM JANUARY - DECEMBER, 2020</t>
  </si>
  <si>
    <t>(Amounts in Naira)</t>
  </si>
  <si>
    <t>S/N</t>
  </si>
  <si>
    <t>JANUARY</t>
  </si>
  <si>
    <t>FEBRUARY</t>
  </si>
  <si>
    <t>MARCH</t>
  </si>
  <si>
    <t>APRIL</t>
  </si>
  <si>
    <t>MAY</t>
  </si>
  <si>
    <t>JUNE</t>
  </si>
  <si>
    <t>JULY</t>
  </si>
  <si>
    <t>AUGUST</t>
  </si>
  <si>
    <t>SEPTEMBER</t>
  </si>
  <si>
    <t>OCTOBER</t>
  </si>
  <si>
    <t>NOVEMBER</t>
  </si>
  <si>
    <t>DECEMBER</t>
  </si>
  <si>
    <t>NTBs</t>
  </si>
  <si>
    <t>Total NTBs Charges</t>
  </si>
  <si>
    <t>Total FGN Bonds Interest</t>
  </si>
  <si>
    <t>Total FGNSB Bonds Interest</t>
  </si>
  <si>
    <t>FGN SUKUK</t>
  </si>
  <si>
    <t>Total FGN Sukuk Rentals</t>
  </si>
  <si>
    <t>FGN GREEN BONDS</t>
  </si>
  <si>
    <t>Total FGN Green Bonds Interest</t>
  </si>
  <si>
    <t xml:space="preserve">TREASURY BONDS </t>
  </si>
  <si>
    <t xml:space="preserve">Interest </t>
  </si>
  <si>
    <t>TOTAL CHARGES</t>
  </si>
  <si>
    <t>NOTE: FGN Bonds and NTBs that matured during the year were refinanced</t>
  </si>
  <si>
    <t>PROMISSORY NOTES*</t>
  </si>
  <si>
    <t>Note:</t>
  </si>
  <si>
    <t>*These are non-interest Notes issued to settle the arrears of the Federal Government to Local Contractors</t>
  </si>
  <si>
    <r>
      <rPr>
        <b/>
        <sz val="12"/>
        <rFont val="Corbel"/>
        <family val="2"/>
      </rPr>
      <t>China</t>
    </r>
    <r>
      <rPr>
        <sz val="12"/>
        <rFont val="Corbel"/>
        <family val="2"/>
      </rPr>
      <t xml:space="preserve"> (Exim Bank of China)</t>
    </r>
  </si>
  <si>
    <r>
      <rPr>
        <b/>
        <sz val="12"/>
        <rFont val="Corbel"/>
        <family val="2"/>
      </rPr>
      <t>France</t>
    </r>
    <r>
      <rPr>
        <sz val="12"/>
        <rFont val="Corbel"/>
        <family val="2"/>
      </rPr>
      <t xml:space="preserve"> (Agence Francaise Development)</t>
    </r>
  </si>
  <si>
    <r>
      <t xml:space="preserve"> </t>
    </r>
    <r>
      <rPr>
        <b/>
        <sz val="12"/>
        <rFont val="Corbel"/>
        <family val="2"/>
      </rPr>
      <t>Japan</t>
    </r>
    <r>
      <rPr>
        <sz val="12"/>
        <rFont val="Corbel"/>
        <family val="2"/>
      </rPr>
      <t xml:space="preserve"> (Japan International Cooperation Agency)</t>
    </r>
  </si>
  <si>
    <r>
      <t xml:space="preserve"> </t>
    </r>
    <r>
      <rPr>
        <b/>
        <sz val="12"/>
        <rFont val="Corbel"/>
        <family val="2"/>
      </rPr>
      <t>India</t>
    </r>
    <r>
      <rPr>
        <sz val="12"/>
        <rFont val="Corbel"/>
        <family val="2"/>
      </rPr>
      <t xml:space="preserve"> (Exim Bank of India)</t>
    </r>
  </si>
  <si>
    <r>
      <rPr>
        <b/>
        <sz val="12"/>
        <rFont val="Corbel"/>
        <family val="2"/>
      </rPr>
      <t>Germany</t>
    </r>
    <r>
      <rPr>
        <sz val="12"/>
        <rFont val="Corbel"/>
        <family val="2"/>
      </rPr>
      <t xml:space="preserve"> (Kreditanstalt Fur Wiederaufbua)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</si>
</sst>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0.000%"/>
    <numFmt numFmtId="166" formatCode="&quot; &quot;#,##0.00&quot; &quot;;&quot; (&quot;#,##0.00&quot;)&quot;;&quot; -&quot;00&quot; &quot;;&quot; &quot;@&quot; &quot;"/>
    <numFmt numFmtId="167" formatCode="#,##0.00;&quot;-&quot;#,##0.00"/>
    <numFmt numFmtId="168" formatCode="#,##0.00&quot; &quot;;&quot;-&quot;#,##0.00&quot; &quot;"/>
    <numFmt numFmtId="169" formatCode="#,##0.0000000&quot; &quot;;&quot;-&quot;#,##0.0000000&quot; &quot;"/>
    <numFmt numFmtId="170" formatCode="&quot; &quot;#,##0.00&quot; &quot;;&quot;-&quot;#,##0.00&quot; &quot;;&quot; -&quot;00&quot; &quot;;&quot; &quot;@&quot; &quot;"/>
    <numFmt numFmtId="171" formatCode="&quot; &quot;#,##0.00000000000&quot; &quot;;&quot; (&quot;#,##0.00000000000&quot;)&quot;;&quot; -&quot;00&quot; &quot;;&quot; &quot;@&quot; &quot;"/>
    <numFmt numFmtId="172" formatCode="&quot; &quot;#,##0.00000000000&quot; &quot;;&quot;-&quot;#,##0.00000000000&quot; &quot;;&quot; -&quot;00&quot; &quot;;&quot; &quot;@&quot; &quot;"/>
    <numFmt numFmtId="173" formatCode="&quot; &quot;#,##0.00000000&quot; &quot;;&quot; (&quot;#,##0.00000000&quot;)&quot;;&quot; -&quot;00&quot; &quot;;&quot; &quot;@&quot; &quot;"/>
    <numFmt numFmtId="174" formatCode="&quot; &quot;#,##0.0&quot; &quot;;&quot; (&quot;#,##0.0&quot;)&quot;;&quot; -&quot;00&quot; &quot;;&quot; &quot;@&quot; &quot;"/>
    <numFmt numFmtId="175" formatCode="&quot; &quot;#,##0.0000000000&quot; &quot;;&quot; (&quot;#,##0.0000000000&quot;)&quot;;&quot; -&quot;00&quot; &quot;;&quot; &quot;@&quot; &quot;"/>
    <numFmt numFmtId="176" formatCode="#,##0.0000000000&quot; &quot;;&quot;-&quot;#,##0.0000000000&quot; &quot;"/>
    <numFmt numFmtId="177" formatCode="_-* #,##0_-;\-* #,##0_-;_-* &quot;-&quot;??_-;_-@_-"/>
    <numFmt numFmtId="178" formatCode="00,000,000.00"/>
  </numFmts>
  <fonts count="100" x14ac:knownFonts="1">
    <font>
      <sz val="11"/>
      <color theme="1"/>
      <name val="Calibri"/>
      <family val="2"/>
      <scheme val="minor"/>
    </font>
    <font>
      <sz val="11"/>
      <color theme="1"/>
      <name val="Calibri"/>
      <family val="2"/>
      <scheme val="minor"/>
    </font>
    <font>
      <b/>
      <sz val="11"/>
      <color theme="1"/>
      <name val="Corbel"/>
      <family val="2"/>
    </font>
    <font>
      <sz val="11"/>
      <color theme="1"/>
      <name val="Corbel"/>
      <family val="2"/>
    </font>
    <font>
      <b/>
      <sz val="10"/>
      <color rgb="FF000000"/>
      <name val="Corbel"/>
      <family val="2"/>
    </font>
    <font>
      <b/>
      <sz val="11"/>
      <color rgb="FF000000"/>
      <name val="Corbel"/>
      <family val="2"/>
    </font>
    <font>
      <sz val="10"/>
      <color rgb="FF000000"/>
      <name val="Corbel"/>
      <family val="2"/>
    </font>
    <font>
      <sz val="11"/>
      <color rgb="FF000000"/>
      <name val="Corbel"/>
      <family val="2"/>
    </font>
    <font>
      <b/>
      <sz val="10"/>
      <color theme="0"/>
      <name val="Corbel"/>
      <family val="2"/>
    </font>
    <font>
      <b/>
      <strike/>
      <sz val="10"/>
      <color theme="0"/>
      <name val="Corbel"/>
      <family val="2"/>
    </font>
    <font>
      <b/>
      <sz val="9"/>
      <color theme="1"/>
      <name val="Corbel"/>
      <family val="2"/>
    </font>
    <font>
      <b/>
      <sz val="7"/>
      <color theme="1"/>
      <name val="Corbel"/>
      <family val="2"/>
    </font>
    <font>
      <b/>
      <sz val="10"/>
      <color theme="1"/>
      <name val="Corbel"/>
      <family val="2"/>
    </font>
    <font>
      <b/>
      <sz val="10"/>
      <color rgb="FFFFFFFF"/>
      <name val="Corbel"/>
      <family val="2"/>
    </font>
    <font>
      <b/>
      <strike/>
      <sz val="10"/>
      <color rgb="FFFFFFFF"/>
      <name val="Corbel"/>
      <family val="2"/>
    </font>
    <font>
      <sz val="10"/>
      <name val="Arial"/>
      <family val="2"/>
    </font>
    <font>
      <b/>
      <sz val="24"/>
      <name val="Arial"/>
      <family val="2"/>
    </font>
    <font>
      <sz val="12"/>
      <name val="Arial"/>
      <family val="2"/>
    </font>
    <font>
      <sz val="20"/>
      <name val="Arial"/>
      <family val="2"/>
    </font>
    <font>
      <sz val="18"/>
      <name val="Arial"/>
      <family val="2"/>
    </font>
    <font>
      <sz val="22"/>
      <name val="Arial"/>
      <family val="2"/>
    </font>
    <font>
      <sz val="10"/>
      <color rgb="FF2C2825"/>
      <name val="Arial"/>
      <family val="2"/>
    </font>
    <font>
      <sz val="22"/>
      <color indexed="8"/>
      <name val="Bookman Old Style"/>
      <family val="1"/>
    </font>
    <font>
      <b/>
      <i/>
      <sz val="20"/>
      <name val="Arial"/>
      <family val="2"/>
    </font>
    <font>
      <sz val="16"/>
      <name val="Arial"/>
      <family val="2"/>
    </font>
    <font>
      <b/>
      <sz val="10"/>
      <name val="Arial"/>
      <family val="2"/>
    </font>
    <font>
      <b/>
      <i/>
      <sz val="13"/>
      <name val="Arial"/>
      <family val="2"/>
    </font>
    <font>
      <b/>
      <i/>
      <sz val="16"/>
      <name val="Arial"/>
      <family val="2"/>
    </font>
    <font>
      <b/>
      <sz val="10"/>
      <name val="Arial Narrow"/>
      <family val="2"/>
    </font>
    <font>
      <b/>
      <i/>
      <sz val="12"/>
      <name val="Arial"/>
      <family val="2"/>
    </font>
    <font>
      <i/>
      <sz val="11"/>
      <name val="Arial"/>
      <family val="2"/>
    </font>
    <font>
      <sz val="26"/>
      <name val="Arial"/>
      <family val="2"/>
    </font>
    <font>
      <sz val="14"/>
      <name val="Arial"/>
      <family val="2"/>
    </font>
    <font>
      <b/>
      <sz val="14"/>
      <name val="Arial"/>
      <family val="2"/>
    </font>
    <font>
      <b/>
      <sz val="20"/>
      <name val="Arial"/>
      <family val="2"/>
    </font>
    <font>
      <sz val="17"/>
      <name val="Arial"/>
      <family val="2"/>
    </font>
    <font>
      <b/>
      <sz val="12"/>
      <name val="Arial"/>
      <family val="2"/>
    </font>
    <font>
      <sz val="14"/>
      <name val="Corbel"/>
      <family val="2"/>
    </font>
    <font>
      <b/>
      <sz val="16"/>
      <name val="Corbel"/>
      <family val="2"/>
    </font>
    <font>
      <sz val="16"/>
      <color rgb="FF000000"/>
      <name val="Arial"/>
      <family val="2"/>
    </font>
    <font>
      <sz val="10"/>
      <color rgb="FF000000"/>
      <name val="Arial"/>
      <family val="2"/>
    </font>
    <font>
      <b/>
      <sz val="16"/>
      <color rgb="FF000000"/>
      <name val="Arial"/>
      <family val="2"/>
    </font>
    <font>
      <sz val="11"/>
      <color rgb="FF000000"/>
      <name val="Calibri"/>
      <family val="2"/>
    </font>
    <font>
      <sz val="12"/>
      <color rgb="FF000000"/>
      <name val="Arial"/>
      <family val="2"/>
    </font>
    <font>
      <sz val="16"/>
      <color rgb="FF000000"/>
      <name val="Calibri"/>
      <family val="2"/>
    </font>
    <font>
      <b/>
      <sz val="16"/>
      <color rgb="FF000000"/>
      <name val="Calibri"/>
      <family val="2"/>
    </font>
    <font>
      <sz val="22"/>
      <color rgb="FF000000"/>
      <name val="Arial"/>
      <family val="2"/>
    </font>
    <font>
      <b/>
      <sz val="12"/>
      <color rgb="FF000000"/>
      <name val="Arial"/>
      <family val="2"/>
    </font>
    <font>
      <sz val="14"/>
      <color rgb="FF000000"/>
      <name val="Arial"/>
      <family val="2"/>
    </font>
    <font>
      <b/>
      <sz val="10"/>
      <color rgb="FF000000"/>
      <name val="Arial"/>
      <family val="2"/>
    </font>
    <font>
      <b/>
      <sz val="18"/>
      <color rgb="FF000000"/>
      <name val="Corbel"/>
      <family val="2"/>
    </font>
    <font>
      <b/>
      <sz val="18"/>
      <name val="Arial"/>
      <family val="2"/>
    </font>
    <font>
      <sz val="18"/>
      <name val="Corbel"/>
      <family val="2"/>
    </font>
    <font>
      <b/>
      <sz val="18"/>
      <name val="Corbel"/>
      <family val="2"/>
    </font>
    <font>
      <b/>
      <i/>
      <sz val="10"/>
      <name val="Arial"/>
      <family val="2"/>
    </font>
    <font>
      <b/>
      <sz val="14"/>
      <color theme="1"/>
      <name val="Corbel"/>
      <family val="2"/>
    </font>
    <font>
      <sz val="14"/>
      <color theme="1"/>
      <name val="Corbel"/>
      <family val="2"/>
    </font>
    <font>
      <b/>
      <sz val="14"/>
      <name val="Trebuchet MS"/>
      <family val="2"/>
    </font>
    <font>
      <b/>
      <sz val="12"/>
      <name val="Trebuchet MS"/>
      <family val="2"/>
    </font>
    <font>
      <b/>
      <strike/>
      <sz val="12"/>
      <name val="Trebuchet MS"/>
      <family val="2"/>
    </font>
    <font>
      <sz val="12"/>
      <name val="Calibri"/>
      <family val="2"/>
      <scheme val="minor"/>
    </font>
    <font>
      <sz val="14"/>
      <color theme="1"/>
      <name val="Trebuchet MS"/>
      <family val="2"/>
    </font>
    <font>
      <sz val="14"/>
      <color rgb="FF000000"/>
      <name val="Trebuchet MS"/>
      <family val="2"/>
    </font>
    <font>
      <sz val="14"/>
      <name val="Trebuchet MS"/>
      <family val="2"/>
    </font>
    <font>
      <sz val="12"/>
      <color theme="1"/>
      <name val="Calibri"/>
      <family val="2"/>
      <scheme val="minor"/>
    </font>
    <font>
      <b/>
      <sz val="12"/>
      <color theme="1"/>
      <name val="Calibri"/>
      <family val="2"/>
      <scheme val="minor"/>
    </font>
    <font>
      <sz val="16"/>
      <name val="Trebuchet MS"/>
      <family val="2"/>
    </font>
    <font>
      <b/>
      <sz val="16"/>
      <name val="Trebuchet MS"/>
      <family val="2"/>
    </font>
    <font>
      <b/>
      <sz val="11"/>
      <color theme="1"/>
      <name val="Trebuchet MS"/>
      <family val="2"/>
    </font>
    <font>
      <b/>
      <sz val="10"/>
      <color theme="1"/>
      <name val="Trebuchet MS"/>
      <family val="2"/>
    </font>
    <font>
      <b/>
      <i/>
      <sz val="10"/>
      <color theme="1"/>
      <name val="Trebuchet MS"/>
      <family val="2"/>
    </font>
    <font>
      <b/>
      <sz val="10"/>
      <name val="Trebuchet MS"/>
      <family val="2"/>
    </font>
    <font>
      <b/>
      <sz val="10"/>
      <color rgb="FFFF0000"/>
      <name val="Trebuchet MS"/>
      <family val="2"/>
    </font>
    <font>
      <sz val="10"/>
      <color theme="1"/>
      <name val="Calibri"/>
      <family val="2"/>
      <scheme val="minor"/>
    </font>
    <font>
      <sz val="8"/>
      <name val="Calibri"/>
      <family val="2"/>
      <scheme val="minor"/>
    </font>
    <font>
      <sz val="14"/>
      <color theme="1"/>
      <name val="Trebuchet MS"/>
    </font>
    <font>
      <b/>
      <sz val="16"/>
      <name val="Arial"/>
      <family val="2"/>
    </font>
    <font>
      <b/>
      <i/>
      <sz val="14"/>
      <name val="Arial"/>
      <family val="2"/>
    </font>
    <font>
      <b/>
      <i/>
      <sz val="22"/>
      <name val="Arial"/>
      <family val="2"/>
    </font>
    <font>
      <b/>
      <sz val="20"/>
      <color rgb="FF000000"/>
      <name val="Arial"/>
      <family val="2"/>
    </font>
    <font>
      <sz val="18"/>
      <color rgb="FF000000"/>
      <name val="Corbel"/>
      <family val="2"/>
    </font>
    <font>
      <sz val="14"/>
      <color theme="1"/>
      <name val="Calibri"/>
      <family val="2"/>
      <scheme val="minor"/>
    </font>
    <font>
      <b/>
      <sz val="20"/>
      <color theme="1"/>
      <name val="Calibri"/>
      <family val="2"/>
      <scheme val="minor"/>
    </font>
    <font>
      <b/>
      <sz val="22"/>
      <name val="Arial"/>
      <family val="2"/>
    </font>
    <font>
      <sz val="22"/>
      <color theme="1"/>
      <name val="Calibri"/>
      <family val="2"/>
      <scheme val="minor"/>
    </font>
    <font>
      <sz val="24"/>
      <color theme="1"/>
      <name val="Calibri"/>
      <family val="2"/>
      <scheme val="minor"/>
    </font>
    <font>
      <sz val="16"/>
      <color theme="1"/>
      <name val="Calibri"/>
      <family val="2"/>
      <scheme val="minor"/>
    </font>
    <font>
      <sz val="18"/>
      <color theme="1"/>
      <name val="Calibri"/>
      <family val="2"/>
      <scheme val="minor"/>
    </font>
    <font>
      <b/>
      <sz val="18"/>
      <color indexed="81"/>
      <name val="Tahoma"/>
      <family val="2"/>
    </font>
    <font>
      <sz val="18"/>
      <color indexed="81"/>
      <name val="Tahoma"/>
      <family val="2"/>
    </font>
    <font>
      <b/>
      <sz val="13"/>
      <name val="Corbel"/>
      <family val="2"/>
    </font>
    <font>
      <sz val="13"/>
      <name val="Corbel"/>
      <family val="2"/>
    </font>
    <font>
      <b/>
      <sz val="13"/>
      <color theme="1"/>
      <name val="Corbel"/>
      <family val="2"/>
    </font>
    <font>
      <sz val="13"/>
      <color theme="1"/>
      <name val="Corbel"/>
      <family val="2"/>
    </font>
    <font>
      <b/>
      <sz val="13"/>
      <color rgb="FFFF0000"/>
      <name val="Corbel"/>
      <family val="2"/>
    </font>
    <font>
      <sz val="10"/>
      <name val="Arial"/>
    </font>
    <font>
      <sz val="24"/>
      <name val="Arial"/>
      <family val="2"/>
    </font>
    <font>
      <b/>
      <sz val="12"/>
      <name val="Corbel"/>
      <family val="2"/>
    </font>
    <font>
      <sz val="12"/>
      <name val="Corbel"/>
      <family val="2"/>
    </font>
    <font>
      <b/>
      <i/>
      <sz val="12"/>
      <name val="Corbel"/>
      <family val="2"/>
    </font>
  </fonts>
  <fills count="25">
    <fill>
      <patternFill patternType="none"/>
    </fill>
    <fill>
      <patternFill patternType="gray125"/>
    </fill>
    <fill>
      <patternFill patternType="solid">
        <fgColor rgb="FF4F81BD"/>
        <bgColor indexed="64"/>
      </patternFill>
    </fill>
    <fill>
      <patternFill patternType="solid">
        <fgColor rgb="FFDDEBF7"/>
        <bgColor indexed="64"/>
      </patternFill>
    </fill>
    <fill>
      <patternFill patternType="solid">
        <fgColor rgb="FFFFFFFF"/>
        <bgColor indexed="64"/>
      </patternFill>
    </fill>
    <fill>
      <patternFill patternType="solid">
        <fgColor rgb="FF4F81BD"/>
        <bgColor rgb="FF4F81BD"/>
      </patternFill>
    </fill>
    <fill>
      <patternFill patternType="solid">
        <fgColor rgb="FFDBE5F1"/>
        <bgColor rgb="FFDBE5F1"/>
      </patternFill>
    </fill>
    <fill>
      <patternFill patternType="solid">
        <fgColor theme="0"/>
        <bgColor rgb="FFDBE5F1"/>
      </patternFill>
    </fill>
    <fill>
      <patternFill patternType="solid">
        <fgColor theme="0"/>
        <bgColor rgb="FFD9E1F2"/>
      </patternFill>
    </fill>
    <fill>
      <patternFill patternType="solid">
        <fgColor theme="4" tint="0.79998168889431442"/>
        <bgColor indexed="64"/>
      </patternFill>
    </fill>
    <fill>
      <patternFill patternType="solid">
        <fgColor rgb="FFFFFFFF"/>
        <bgColor rgb="FFFFFFFF"/>
      </patternFill>
    </fill>
    <fill>
      <patternFill patternType="solid">
        <fgColor theme="4"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rgb="FFFFFF00"/>
      </patternFill>
    </fill>
    <fill>
      <patternFill patternType="solid">
        <fgColor rgb="FFFFC000"/>
        <bgColor rgb="FFFFC000"/>
      </patternFill>
    </fill>
    <fill>
      <patternFill patternType="solid">
        <fgColor theme="0" tint="-0.14999847407452621"/>
        <bgColor indexed="64"/>
      </patternFill>
    </fill>
    <fill>
      <patternFill patternType="solid">
        <fgColor theme="3" tint="0.79998168889431442"/>
        <bgColor indexed="64"/>
      </patternFill>
    </fill>
    <fill>
      <patternFill patternType="solid">
        <fgColor indexed="22"/>
        <bgColor indexed="64"/>
      </patternFill>
    </fill>
    <fill>
      <patternFill patternType="solid">
        <fgColor theme="2" tint="-0.499984740745262"/>
        <bgColor indexed="64"/>
      </patternFill>
    </fill>
  </fills>
  <borders count="8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style="thin">
        <color auto="1"/>
      </top>
      <bottom style="medium">
        <color auto="1"/>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164" fontId="15" fillId="0" borderId="0" applyFont="0" applyFill="0" applyBorder="0" applyAlignment="0" applyProtection="0"/>
    <xf numFmtId="9" fontId="15" fillId="0" borderId="0" applyFont="0" applyFill="0" applyBorder="0" applyAlignment="0" applyProtection="0"/>
    <xf numFmtId="0" fontId="17" fillId="0" borderId="0"/>
    <xf numFmtId="164" fontId="15" fillId="0" borderId="0" applyFont="0" applyFill="0" applyBorder="0" applyAlignment="0" applyProtection="0"/>
    <xf numFmtId="43" fontId="17" fillId="0" borderId="0" applyFont="0" applyFill="0" applyBorder="0" applyAlignment="0" applyProtection="0"/>
    <xf numFmtId="0" fontId="15" fillId="0" borderId="0"/>
    <xf numFmtId="0" fontId="17" fillId="0" borderId="0"/>
    <xf numFmtId="164" fontId="15" fillId="0" borderId="0" applyFont="0" applyFill="0" applyBorder="0" applyAlignment="0" applyProtection="0"/>
    <xf numFmtId="0" fontId="40" fillId="0" borderId="0" applyNumberFormat="0" applyBorder="0" applyProtection="0"/>
    <xf numFmtId="0" fontId="42" fillId="0" borderId="0"/>
    <xf numFmtId="0" fontId="43" fillId="0" borderId="0" applyNumberFormat="0" applyBorder="0" applyProtection="0"/>
    <xf numFmtId="166" fontId="42" fillId="0" borderId="0" applyFont="0" applyFill="0" applyBorder="0" applyAlignment="0" applyProtection="0"/>
    <xf numFmtId="166" fontId="42" fillId="0" borderId="0" applyFont="0" applyFill="0" applyBorder="0" applyAlignment="0" applyProtection="0"/>
    <xf numFmtId="0" fontId="15" fillId="0" borderId="0"/>
    <xf numFmtId="0" fontId="15" fillId="0" borderId="0" applyFont="0" applyFill="0" applyBorder="0" applyAlignment="0" applyProtection="0"/>
    <xf numFmtId="0" fontId="1" fillId="0" borderId="0"/>
    <xf numFmtId="164" fontId="1" fillId="0" borderId="0" applyFont="0" applyFill="0" applyBorder="0" applyAlignment="0" applyProtection="0"/>
    <xf numFmtId="0" fontId="95" fillId="0" borderId="0"/>
  </cellStyleXfs>
  <cellXfs count="490">
    <xf numFmtId="0" fontId="0" fillId="0" borderId="0" xfId="0"/>
    <xf numFmtId="0" fontId="0" fillId="0" borderId="0" xfId="0" applyAlignment="1">
      <alignment horizontal="center"/>
    </xf>
    <xf numFmtId="0" fontId="3" fillId="0" borderId="0" xfId="0" applyFont="1"/>
    <xf numFmtId="0" fontId="4" fillId="2" borderId="1"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4" fontId="4" fillId="3" borderId="4" xfId="0" applyNumberFormat="1" applyFont="1" applyFill="1" applyBorder="1" applyAlignment="1">
      <alignment horizontal="center" vertical="center" wrapText="1"/>
    </xf>
    <xf numFmtId="10" fontId="5" fillId="3" borderId="4" xfId="0" applyNumberFormat="1" applyFont="1" applyFill="1" applyBorder="1" applyAlignment="1">
      <alignment horizontal="center" vertical="center" wrapText="1"/>
    </xf>
    <xf numFmtId="4" fontId="3" fillId="0" borderId="0" xfId="0" applyNumberFormat="1" applyFont="1"/>
    <xf numFmtId="0" fontId="4" fillId="0" borderId="3" xfId="0" applyFont="1" applyBorder="1" applyAlignment="1">
      <alignment vertical="center" wrapText="1"/>
    </xf>
    <xf numFmtId="0" fontId="6" fillId="0" borderId="4" xfId="0" applyFont="1" applyBorder="1" applyAlignment="1">
      <alignment vertical="center" wrapText="1"/>
    </xf>
    <xf numFmtId="4" fontId="4" fillId="0" borderId="4" xfId="0" applyNumberFormat="1" applyFont="1" applyBorder="1" applyAlignment="1">
      <alignment horizontal="center" vertical="center" wrapText="1"/>
    </xf>
    <xf numFmtId="10" fontId="5" fillId="0" borderId="4" xfId="0" applyNumberFormat="1" applyFont="1" applyBorder="1" applyAlignment="1">
      <alignment horizontal="center" vertical="center" wrapText="1"/>
    </xf>
    <xf numFmtId="0" fontId="4" fillId="0" borderId="4" xfId="0" applyFont="1" applyBorder="1" applyAlignment="1">
      <alignment vertical="center" wrapText="1"/>
    </xf>
    <xf numFmtId="0" fontId="6" fillId="3" borderId="4" xfId="0" applyFont="1" applyFill="1" applyBorder="1" applyAlignment="1">
      <alignment vertical="center" wrapText="1"/>
    </xf>
    <xf numFmtId="4" fontId="6" fillId="3" borderId="4" xfId="0" applyNumberFormat="1" applyFont="1" applyFill="1" applyBorder="1" applyAlignment="1">
      <alignment horizontal="center" vertical="center" wrapText="1"/>
    </xf>
    <xf numFmtId="4" fontId="7" fillId="3" borderId="4" xfId="0" applyNumberFormat="1" applyFont="1" applyFill="1" applyBorder="1" applyAlignment="1">
      <alignment horizontal="center" vertical="center" wrapText="1"/>
    </xf>
    <xf numFmtId="0" fontId="4" fillId="4" borderId="3" xfId="0" applyFont="1" applyFill="1" applyBorder="1" applyAlignment="1">
      <alignment vertical="center" wrapText="1"/>
    </xf>
    <xf numFmtId="0" fontId="6" fillId="4" borderId="4" xfId="0" applyFont="1" applyFill="1" applyBorder="1" applyAlignment="1">
      <alignment vertical="center" wrapText="1"/>
    </xf>
    <xf numFmtId="4" fontId="6" fillId="4" borderId="4" xfId="0" applyNumberFormat="1" applyFont="1" applyFill="1" applyBorder="1" applyAlignment="1">
      <alignment horizontal="center" vertical="center" wrapText="1"/>
    </xf>
    <xf numFmtId="4" fontId="7" fillId="4" borderId="4" xfId="0" applyNumberFormat="1" applyFont="1" applyFill="1" applyBorder="1" applyAlignment="1">
      <alignment horizontal="center" vertical="center" wrapText="1"/>
    </xf>
    <xf numFmtId="9" fontId="5" fillId="3" borderId="4" xfId="0" applyNumberFormat="1" applyFont="1" applyFill="1" applyBorder="1" applyAlignment="1">
      <alignment horizontal="center"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wrapText="1"/>
    </xf>
    <xf numFmtId="4" fontId="6" fillId="0" borderId="4" xfId="0" applyNumberFormat="1" applyFont="1" applyBorder="1" applyAlignment="1">
      <alignment horizontal="center" vertical="center" wrapText="1"/>
    </xf>
    <xf numFmtId="0" fontId="10" fillId="0" borderId="0" xfId="0" applyFont="1" applyAlignment="1">
      <alignment horizontal="left" vertical="center" indent="2"/>
    </xf>
    <xf numFmtId="0" fontId="2" fillId="0" borderId="0" xfId="0" applyFont="1"/>
    <xf numFmtId="0" fontId="12" fillId="0" borderId="0" xfId="0" applyFont="1" applyAlignment="1">
      <alignment vertical="center"/>
    </xf>
    <xf numFmtId="0" fontId="13" fillId="5" borderId="9" xfId="0" applyFont="1" applyFill="1" applyBorder="1" applyAlignment="1">
      <alignment vertical="center"/>
    </xf>
    <xf numFmtId="0" fontId="13" fillId="5" borderId="10" xfId="0" applyFont="1" applyFill="1" applyBorder="1" applyAlignment="1">
      <alignment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4" fillId="6" borderId="12" xfId="0" applyFont="1" applyFill="1" applyBorder="1" applyAlignment="1">
      <alignment horizontal="left" vertical="center"/>
    </xf>
    <xf numFmtId="0" fontId="4" fillId="6" borderId="13" xfId="0" applyFont="1" applyFill="1" applyBorder="1" applyAlignment="1">
      <alignment horizontal="left" vertical="center"/>
    </xf>
    <xf numFmtId="4" fontId="4" fillId="6" borderId="13" xfId="0" applyNumberFormat="1" applyFont="1" applyFill="1" applyBorder="1" applyAlignment="1">
      <alignment horizontal="center" vertical="center"/>
    </xf>
    <xf numFmtId="10" fontId="4" fillId="6" borderId="14" xfId="0" applyNumberFormat="1" applyFont="1" applyFill="1" applyBorder="1" applyAlignment="1">
      <alignment horizontal="center" vertical="center"/>
    </xf>
    <xf numFmtId="0" fontId="6" fillId="7" borderId="12" xfId="0" applyFont="1" applyFill="1" applyBorder="1" applyAlignment="1">
      <alignment horizontal="left" vertical="center"/>
    </xf>
    <xf numFmtId="0" fontId="6" fillId="8" borderId="15" xfId="0" applyFont="1" applyFill="1" applyBorder="1" applyAlignment="1">
      <alignment vertical="center"/>
    </xf>
    <xf numFmtId="4" fontId="6" fillId="7" borderId="13" xfId="0" applyNumberFormat="1" applyFont="1" applyFill="1" applyBorder="1" applyAlignment="1">
      <alignment horizontal="center" vertical="center"/>
    </xf>
    <xf numFmtId="10" fontId="6" fillId="7" borderId="14" xfId="0" applyNumberFormat="1" applyFont="1" applyFill="1" applyBorder="1" applyAlignment="1">
      <alignment horizontal="center" vertical="center"/>
    </xf>
    <xf numFmtId="0" fontId="4" fillId="9" borderId="16" xfId="0" applyFont="1" applyFill="1" applyBorder="1" applyAlignment="1">
      <alignment vertical="center"/>
    </xf>
    <xf numFmtId="0" fontId="4" fillId="9" borderId="15" xfId="0" applyFont="1" applyFill="1" applyBorder="1" applyAlignment="1">
      <alignment vertical="center"/>
    </xf>
    <xf numFmtId="4" fontId="4" fillId="9" borderId="15" xfId="0" applyNumberFormat="1" applyFont="1" applyFill="1" applyBorder="1" applyAlignment="1">
      <alignment horizontal="center" vertical="center"/>
    </xf>
    <xf numFmtId="10" fontId="4" fillId="9" borderId="17" xfId="0" applyNumberFormat="1" applyFont="1" applyFill="1" applyBorder="1" applyAlignment="1">
      <alignment horizontal="center" vertical="center"/>
    </xf>
    <xf numFmtId="0" fontId="4" fillId="8" borderId="16" xfId="0" applyFont="1" applyFill="1" applyBorder="1" applyAlignment="1">
      <alignment vertical="center"/>
    </xf>
    <xf numFmtId="4" fontId="6" fillId="8" borderId="15" xfId="0" applyNumberFormat="1" applyFont="1" applyFill="1" applyBorder="1" applyAlignment="1">
      <alignment horizontal="center" vertical="center"/>
    </xf>
    <xf numFmtId="10" fontId="6" fillId="8" borderId="17" xfId="0" applyNumberFormat="1" applyFont="1" applyFill="1" applyBorder="1" applyAlignment="1">
      <alignment horizontal="center" vertical="center"/>
    </xf>
    <xf numFmtId="0" fontId="4" fillId="10" borderId="16" xfId="0" applyFont="1" applyFill="1" applyBorder="1" applyAlignment="1">
      <alignment vertical="center"/>
    </xf>
    <xf numFmtId="0" fontId="6" fillId="10" borderId="15" xfId="0" applyFont="1" applyFill="1" applyBorder="1" applyAlignment="1">
      <alignment vertical="center"/>
    </xf>
    <xf numFmtId="4" fontId="6" fillId="10" borderId="15" xfId="0" applyNumberFormat="1" applyFont="1" applyFill="1" applyBorder="1" applyAlignment="1">
      <alignment horizontal="center" vertical="center"/>
    </xf>
    <xf numFmtId="10" fontId="6" fillId="10" borderId="17" xfId="0" applyNumberFormat="1" applyFont="1" applyFill="1" applyBorder="1" applyAlignment="1">
      <alignment horizontal="center" vertical="center"/>
    </xf>
    <xf numFmtId="0" fontId="4" fillId="6" borderId="18" xfId="0" applyFont="1" applyFill="1" applyBorder="1" applyAlignment="1">
      <alignment vertical="center"/>
    </xf>
    <xf numFmtId="0" fontId="4" fillId="6" borderId="19" xfId="0" applyFont="1" applyFill="1" applyBorder="1" applyAlignment="1">
      <alignment vertical="center"/>
    </xf>
    <xf numFmtId="4" fontId="4" fillId="6" borderId="19" xfId="0" applyNumberFormat="1" applyFont="1" applyFill="1" applyBorder="1" applyAlignment="1">
      <alignment horizontal="center" vertical="center"/>
    </xf>
    <xf numFmtId="9" fontId="4" fillId="6" borderId="20" xfId="0" applyNumberFormat="1" applyFont="1" applyFill="1" applyBorder="1" applyAlignment="1">
      <alignment horizontal="center" vertical="center"/>
    </xf>
    <xf numFmtId="0" fontId="15" fillId="0" borderId="0" xfId="3"/>
    <xf numFmtId="164" fontId="20" fillId="9" borderId="25" xfId="4" applyFont="1" applyFill="1" applyBorder="1" applyAlignment="1">
      <alignment horizontal="right"/>
    </xf>
    <xf numFmtId="164" fontId="18" fillId="12" borderId="0" xfId="4" applyFont="1" applyFill="1"/>
    <xf numFmtId="164" fontId="18" fillId="9" borderId="0" xfId="4" applyFont="1" applyFill="1"/>
    <xf numFmtId="164" fontId="24" fillId="0" borderId="0" xfId="4" applyFont="1"/>
    <xf numFmtId="165" fontId="17" fillId="0" borderId="0" xfId="5" applyNumberFormat="1" applyFont="1"/>
    <xf numFmtId="0" fontId="33" fillId="0" borderId="0" xfId="6" applyFont="1"/>
    <xf numFmtId="0" fontId="23" fillId="0" borderId="0" xfId="6" applyFont="1"/>
    <xf numFmtId="0" fontId="33" fillId="0" borderId="30" xfId="6" applyFont="1" applyBorder="1"/>
    <xf numFmtId="0" fontId="33" fillId="0" borderId="31" xfId="6" applyFont="1" applyBorder="1" applyAlignment="1">
      <alignment horizontal="right"/>
    </xf>
    <xf numFmtId="0" fontId="32" fillId="0" borderId="0" xfId="3" applyFont="1"/>
    <xf numFmtId="0" fontId="32" fillId="15" borderId="0" xfId="3" applyFont="1" applyFill="1"/>
    <xf numFmtId="0" fontId="35" fillId="0" borderId="0" xfId="3" applyFont="1"/>
    <xf numFmtId="0" fontId="35" fillId="16" borderId="0" xfId="3" applyFont="1" applyFill="1"/>
    <xf numFmtId="0" fontId="35" fillId="17" borderId="0" xfId="3" applyFont="1" applyFill="1"/>
    <xf numFmtId="0" fontId="33" fillId="0" borderId="0" xfId="3" applyFont="1"/>
    <xf numFmtId="0" fontId="36" fillId="0" borderId="0" xfId="3" applyFont="1"/>
    <xf numFmtId="43" fontId="36" fillId="0" borderId="0" xfId="3" applyNumberFormat="1" applyFont="1"/>
    <xf numFmtId="0" fontId="25" fillId="0" borderId="0" xfId="3" applyFont="1"/>
    <xf numFmtId="164" fontId="15" fillId="0" borderId="0" xfId="3" applyNumberFormat="1"/>
    <xf numFmtId="43" fontId="15" fillId="0" borderId="0" xfId="3" applyNumberFormat="1"/>
    <xf numFmtId="43" fontId="15" fillId="0" borderId="0" xfId="1" applyFont="1"/>
    <xf numFmtId="2" fontId="32" fillId="0" borderId="0" xfId="3" applyNumberFormat="1" applyFont="1"/>
    <xf numFmtId="2" fontId="15" fillId="0" borderId="0" xfId="3" applyNumberFormat="1"/>
    <xf numFmtId="0" fontId="40" fillId="0" borderId="0" xfId="12" applyProtection="1"/>
    <xf numFmtId="0" fontId="41" fillId="0" borderId="0" xfId="12" applyFont="1" applyProtection="1"/>
    <xf numFmtId="0" fontId="42" fillId="0" borderId="0" xfId="13"/>
    <xf numFmtId="0" fontId="39" fillId="0" borderId="0" xfId="12" applyFont="1" applyProtection="1"/>
    <xf numFmtId="0" fontId="44" fillId="0" borderId="0" xfId="13" applyFont="1"/>
    <xf numFmtId="0" fontId="45" fillId="0" borderId="0" xfId="13" applyFont="1"/>
    <xf numFmtId="169" fontId="46" fillId="0" borderId="0" xfId="12" applyNumberFormat="1" applyFont="1" applyProtection="1"/>
    <xf numFmtId="0" fontId="39" fillId="0" borderId="0" xfId="14" applyFont="1" applyProtection="1"/>
    <xf numFmtId="2" fontId="39" fillId="0" borderId="0" xfId="14" applyNumberFormat="1" applyFont="1" applyProtection="1"/>
    <xf numFmtId="2" fontId="41" fillId="0" borderId="0" xfId="14" applyNumberFormat="1" applyFont="1" applyProtection="1"/>
    <xf numFmtId="167" fontId="41" fillId="0" borderId="52" xfId="14" applyNumberFormat="1" applyFont="1" applyBorder="1" applyProtection="1"/>
    <xf numFmtId="166" fontId="40" fillId="0" borderId="0" xfId="12" applyNumberFormat="1" applyProtection="1"/>
    <xf numFmtId="167" fontId="41" fillId="0" borderId="0" xfId="12" applyNumberFormat="1" applyFont="1" applyProtection="1"/>
    <xf numFmtId="170" fontId="40" fillId="0" borderId="0" xfId="12" applyNumberFormat="1" applyProtection="1"/>
    <xf numFmtId="0" fontId="43" fillId="0" borderId="0" xfId="12" applyFont="1" applyAlignment="1" applyProtection="1">
      <alignment horizontal="center"/>
    </xf>
    <xf numFmtId="167" fontId="41" fillId="0" borderId="0" xfId="14" applyNumberFormat="1" applyFont="1" applyProtection="1"/>
    <xf numFmtId="170" fontId="43" fillId="0" borderId="0" xfId="12" applyNumberFormat="1" applyFont="1" applyProtection="1"/>
    <xf numFmtId="0" fontId="39" fillId="0" borderId="0" xfId="12" applyFont="1" applyAlignment="1" applyProtection="1">
      <alignment horizontal="right"/>
    </xf>
    <xf numFmtId="0" fontId="43" fillId="0" borderId="0" xfId="12" applyFont="1" applyProtection="1"/>
    <xf numFmtId="166" fontId="43" fillId="0" borderId="0" xfId="12" applyNumberFormat="1" applyFont="1" applyProtection="1"/>
    <xf numFmtId="0" fontId="47" fillId="0" borderId="0" xfId="12" applyFont="1" applyProtection="1"/>
    <xf numFmtId="166" fontId="41" fillId="0" borderId="0" xfId="12" applyNumberFormat="1" applyFont="1" applyProtection="1"/>
    <xf numFmtId="172" fontId="43" fillId="0" borderId="0" xfId="12" applyNumberFormat="1" applyFont="1" applyProtection="1"/>
    <xf numFmtId="170" fontId="41" fillId="0" borderId="0" xfId="12" applyNumberFormat="1" applyFont="1" applyProtection="1"/>
    <xf numFmtId="2" fontId="41" fillId="0" borderId="0" xfId="12" applyNumberFormat="1" applyFont="1" applyProtection="1"/>
    <xf numFmtId="0" fontId="40" fillId="20" borderId="0" xfId="12" applyFill="1" applyProtection="1"/>
    <xf numFmtId="166" fontId="47" fillId="0" borderId="0" xfId="12" applyNumberFormat="1" applyFont="1" applyProtection="1"/>
    <xf numFmtId="0" fontId="40" fillId="19" borderId="0" xfId="12" applyFill="1" applyProtection="1"/>
    <xf numFmtId="166" fontId="49" fillId="0" borderId="0" xfId="12" applyNumberFormat="1" applyFont="1" applyProtection="1"/>
    <xf numFmtId="2" fontId="50" fillId="13" borderId="44" xfId="14" applyNumberFormat="1" applyFont="1" applyFill="1" applyBorder="1" applyAlignment="1" applyProtection="1">
      <alignment horizontal="center" wrapText="1"/>
    </xf>
    <xf numFmtId="2" fontId="50" fillId="13" borderId="48" xfId="14" applyNumberFormat="1" applyFont="1" applyFill="1" applyBorder="1" applyAlignment="1" applyProtection="1">
      <alignment horizontal="center" wrapText="1"/>
    </xf>
    <xf numFmtId="0" fontId="17" fillId="0" borderId="0" xfId="17" applyFont="1"/>
    <xf numFmtId="164" fontId="51" fillId="0" borderId="0" xfId="18" applyNumberFormat="1" applyFont="1" applyFill="1" applyBorder="1" applyAlignment="1">
      <alignment vertical="top" wrapText="1"/>
    </xf>
    <xf numFmtId="164" fontId="19" fillId="0" borderId="0" xfId="18" applyNumberFormat="1" applyFont="1" applyFill="1" applyBorder="1" applyAlignment="1">
      <alignment horizontal="left"/>
    </xf>
    <xf numFmtId="164" fontId="19" fillId="0" borderId="0" xfId="0" applyNumberFormat="1" applyFont="1"/>
    <xf numFmtId="164" fontId="51" fillId="21" borderId="0" xfId="18" applyNumberFormat="1" applyFont="1" applyFill="1" applyBorder="1" applyAlignment="1">
      <alignment vertical="top" wrapText="1"/>
    </xf>
    <xf numFmtId="0" fontId="36" fillId="0" borderId="0" xfId="17" applyFont="1"/>
    <xf numFmtId="0" fontId="51" fillId="13" borderId="25" xfId="17" applyFont="1" applyFill="1" applyBorder="1" applyAlignment="1">
      <alignment wrapText="1"/>
    </xf>
    <xf numFmtId="0" fontId="51" fillId="13" borderId="25" xfId="17" applyFont="1" applyFill="1" applyBorder="1" applyAlignment="1">
      <alignment horizontal="center"/>
    </xf>
    <xf numFmtId="0" fontId="51" fillId="0" borderId="25" xfId="17" applyFont="1" applyBorder="1" applyAlignment="1">
      <alignment wrapText="1"/>
    </xf>
    <xf numFmtId="4" fontId="19" fillId="0" borderId="25" xfId="17" applyNumberFormat="1" applyFont="1" applyBorder="1" applyAlignment="1">
      <alignment horizontal="right"/>
    </xf>
    <xf numFmtId="164" fontId="52" fillId="14" borderId="25" xfId="18" applyNumberFormat="1" applyFont="1" applyFill="1" applyBorder="1" applyAlignment="1">
      <alignment horizontal="left"/>
    </xf>
    <xf numFmtId="164" fontId="52" fillId="14" borderId="25" xfId="0" applyNumberFormat="1" applyFont="1" applyFill="1" applyBorder="1"/>
    <xf numFmtId="0" fontId="53" fillId="0" borderId="25" xfId="17" applyFont="1" applyBorder="1" applyAlignment="1">
      <alignment wrapText="1"/>
    </xf>
    <xf numFmtId="164" fontId="52" fillId="0" borderId="25" xfId="18" applyNumberFormat="1" applyFont="1" applyFill="1" applyBorder="1" applyAlignment="1">
      <alignment horizontal="right"/>
    </xf>
    <xf numFmtId="164" fontId="53" fillId="0" borderId="25" xfId="18" applyNumberFormat="1" applyFont="1" applyFill="1" applyBorder="1" applyAlignment="1">
      <alignment horizontal="right"/>
    </xf>
    <xf numFmtId="43" fontId="53" fillId="0" borderId="25" xfId="17" applyNumberFormat="1" applyFont="1" applyBorder="1" applyAlignment="1">
      <alignment wrapText="1"/>
    </xf>
    <xf numFmtId="164" fontId="53" fillId="0" borderId="25" xfId="18" applyNumberFormat="1" applyFont="1" applyFill="1" applyBorder="1" applyAlignment="1">
      <alignment horizontal="left"/>
    </xf>
    <xf numFmtId="164" fontId="52" fillId="0" borderId="25" xfId="18" applyNumberFormat="1" applyFont="1" applyFill="1" applyBorder="1" applyAlignment="1">
      <alignment horizontal="left"/>
    </xf>
    <xf numFmtId="164" fontId="53" fillId="0" borderId="25" xfId="18" applyNumberFormat="1" applyFont="1" applyFill="1" applyBorder="1" applyAlignment="1">
      <alignment horizontal="center"/>
    </xf>
    <xf numFmtId="164" fontId="52" fillId="14" borderId="25" xfId="18" applyNumberFormat="1" applyFont="1" applyFill="1" applyBorder="1" applyAlignment="1">
      <alignment horizontal="center"/>
    </xf>
    <xf numFmtId="164" fontId="53" fillId="14" borderId="25" xfId="18" applyNumberFormat="1" applyFont="1" applyFill="1" applyBorder="1" applyAlignment="1">
      <alignment vertical="top" wrapText="1"/>
    </xf>
    <xf numFmtId="164" fontId="53" fillId="14" borderId="25" xfId="18" applyNumberFormat="1" applyFont="1" applyFill="1" applyBorder="1" applyAlignment="1">
      <alignment horizontal="left"/>
    </xf>
    <xf numFmtId="43" fontId="0" fillId="0" borderId="0" xfId="0" applyNumberFormat="1"/>
    <xf numFmtId="43" fontId="0" fillId="0" borderId="0" xfId="1" applyFont="1" applyFill="1"/>
    <xf numFmtId="0" fontId="55" fillId="13" borderId="25" xfId="0" applyFont="1" applyFill="1" applyBorder="1" applyAlignment="1">
      <alignment horizontal="center"/>
    </xf>
    <xf numFmtId="0" fontId="56" fillId="14" borderId="25" xfId="0" applyFont="1" applyFill="1" applyBorder="1"/>
    <xf numFmtId="43" fontId="56" fillId="14" borderId="25" xfId="1" applyFont="1" applyFill="1" applyBorder="1"/>
    <xf numFmtId="43" fontId="56" fillId="14" borderId="25" xfId="1" applyFont="1" applyFill="1" applyBorder="1" applyAlignment="1">
      <alignment horizontal="center" vertical="center"/>
    </xf>
    <xf numFmtId="0" fontId="0" fillId="12" borderId="0" xfId="0" applyFill="1"/>
    <xf numFmtId="0" fontId="58" fillId="13" borderId="32" xfId="0" applyFont="1" applyFill="1" applyBorder="1" applyAlignment="1">
      <alignment horizontal="center" vertical="center" wrapText="1"/>
    </xf>
    <xf numFmtId="164" fontId="58" fillId="13" borderId="32" xfId="20" applyFont="1" applyFill="1" applyBorder="1" applyAlignment="1">
      <alignment horizontal="center" vertical="center" wrapText="1"/>
    </xf>
    <xf numFmtId="0" fontId="60" fillId="12" borderId="0" xfId="0" applyFont="1" applyFill="1" applyAlignment="1">
      <alignment vertical="center" wrapText="1"/>
    </xf>
    <xf numFmtId="0" fontId="60" fillId="22" borderId="0" xfId="0" applyFont="1" applyFill="1" applyAlignment="1">
      <alignment vertical="center" wrapText="1"/>
    </xf>
    <xf numFmtId="0" fontId="61" fillId="14" borderId="55" xfId="0" applyFont="1" applyFill="1" applyBorder="1" applyAlignment="1">
      <alignment horizontal="center"/>
    </xf>
    <xf numFmtId="0" fontId="62" fillId="14" borderId="56" xfId="0" applyFont="1" applyFill="1" applyBorder="1"/>
    <xf numFmtId="164" fontId="63" fillId="14" borderId="55" xfId="20" applyFont="1" applyFill="1" applyBorder="1"/>
    <xf numFmtId="0" fontId="64" fillId="12" borderId="0" xfId="0" applyFont="1" applyFill="1"/>
    <xf numFmtId="0" fontId="64" fillId="15" borderId="25" xfId="0" applyFont="1" applyFill="1" applyBorder="1"/>
    <xf numFmtId="0" fontId="61" fillId="0" borderId="57" xfId="0" applyFont="1" applyBorder="1" applyAlignment="1">
      <alignment horizontal="center"/>
    </xf>
    <xf numFmtId="0" fontId="62" fillId="0" borderId="58" xfId="0" applyFont="1" applyBorder="1"/>
    <xf numFmtId="164" fontId="63" fillId="0" borderId="55" xfId="20" applyFont="1" applyBorder="1"/>
    <xf numFmtId="0" fontId="64" fillId="12" borderId="25" xfId="0" applyFont="1" applyFill="1" applyBorder="1"/>
    <xf numFmtId="0" fontId="61" fillId="14" borderId="57" xfId="0" applyFont="1" applyFill="1" applyBorder="1" applyAlignment="1">
      <alignment horizontal="center"/>
    </xf>
    <xf numFmtId="0" fontId="62" fillId="14" borderId="58" xfId="0" applyFont="1" applyFill="1" applyBorder="1"/>
    <xf numFmtId="0" fontId="64" fillId="16" borderId="25" xfId="0" applyFont="1" applyFill="1" applyBorder="1"/>
    <xf numFmtId="0" fontId="64" fillId="0" borderId="25" xfId="0" applyFont="1" applyBorder="1"/>
    <xf numFmtId="0" fontId="65" fillId="12" borderId="0" xfId="0" applyFont="1" applyFill="1"/>
    <xf numFmtId="0" fontId="65" fillId="0" borderId="25" xfId="0" applyFont="1" applyBorder="1"/>
    <xf numFmtId="0" fontId="65" fillId="16" borderId="25" xfId="0" applyFont="1" applyFill="1" applyBorder="1"/>
    <xf numFmtId="0" fontId="64" fillId="16" borderId="0" xfId="0" applyFont="1" applyFill="1"/>
    <xf numFmtId="0" fontId="62" fillId="12" borderId="58" xfId="0" applyFont="1" applyFill="1" applyBorder="1"/>
    <xf numFmtId="0" fontId="64" fillId="0" borderId="0" xfId="0" applyFont="1"/>
    <xf numFmtId="0" fontId="65" fillId="16" borderId="0" xfId="0" applyFont="1" applyFill="1"/>
    <xf numFmtId="0" fontId="61" fillId="14" borderId="59" xfId="0" applyFont="1" applyFill="1" applyBorder="1" applyAlignment="1">
      <alignment horizontal="center"/>
    </xf>
    <xf numFmtId="0" fontId="62" fillId="14" borderId="60" xfId="0" applyFont="1" applyFill="1" applyBorder="1"/>
    <xf numFmtId="0" fontId="66" fillId="0" borderId="32" xfId="0" applyFont="1" applyBorder="1" applyAlignment="1">
      <alignment horizontal="center"/>
    </xf>
    <xf numFmtId="0" fontId="66" fillId="0" borderId="32" xfId="0" applyFont="1" applyBorder="1"/>
    <xf numFmtId="164" fontId="67" fillId="0" borderId="32" xfId="0" applyNumberFormat="1" applyFont="1" applyBorder="1"/>
    <xf numFmtId="0" fontId="68" fillId="0" borderId="54" xfId="0" applyFont="1" applyBorder="1" applyAlignment="1">
      <alignment horizontal="left"/>
    </xf>
    <xf numFmtId="0" fontId="68" fillId="0" borderId="0" xfId="0" applyFont="1" applyAlignment="1">
      <alignment horizontal="center" vertical="top"/>
    </xf>
    <xf numFmtId="0" fontId="70" fillId="0" borderId="0" xfId="0" applyFont="1" applyAlignment="1">
      <alignment horizontal="center" vertical="top" wrapText="1"/>
    </xf>
    <xf numFmtId="0" fontId="71" fillId="0" borderId="0" xfId="0" applyFont="1" applyAlignment="1">
      <alignment vertical="center" wrapText="1"/>
    </xf>
    <xf numFmtId="0" fontId="70" fillId="0" borderId="0" xfId="0" applyFont="1" applyAlignment="1">
      <alignment horizontal="center" vertical="center" wrapText="1"/>
    </xf>
    <xf numFmtId="0" fontId="72" fillId="0" borderId="0" xfId="0" applyFont="1"/>
    <xf numFmtId="0" fontId="73" fillId="0" borderId="0" xfId="0" applyFont="1" applyAlignment="1">
      <alignment horizontal="center"/>
    </xf>
    <xf numFmtId="0" fontId="73" fillId="0" borderId="0" xfId="0" applyFont="1"/>
    <xf numFmtId="0" fontId="68" fillId="0" borderId="0" xfId="0" applyFont="1" applyBorder="1" applyAlignment="1">
      <alignment horizontal="left"/>
    </xf>
    <xf numFmtId="164" fontId="58" fillId="22" borderId="25" xfId="1" applyNumberFormat="1" applyFont="1" applyFill="1" applyBorder="1" applyAlignment="1">
      <alignment horizontal="center" vertical="center" wrapText="1"/>
    </xf>
    <xf numFmtId="164" fontId="62" fillId="14" borderId="56" xfId="0" applyNumberFormat="1" applyFont="1" applyFill="1" applyBorder="1"/>
    <xf numFmtId="164" fontId="62" fillId="0" borderId="56" xfId="0" applyNumberFormat="1" applyFont="1" applyBorder="1"/>
    <xf numFmtId="164" fontId="62" fillId="12" borderId="56" xfId="0" applyNumberFormat="1" applyFont="1" applyFill="1" applyBorder="1"/>
    <xf numFmtId="164" fontId="62" fillId="14" borderId="35" xfId="0" applyNumberFormat="1" applyFont="1" applyFill="1" applyBorder="1"/>
    <xf numFmtId="0" fontId="56" fillId="12" borderId="25" xfId="0" applyFont="1" applyFill="1" applyBorder="1"/>
    <xf numFmtId="43" fontId="37" fillId="12" borderId="25" xfId="1" applyFont="1" applyFill="1" applyBorder="1"/>
    <xf numFmtId="43" fontId="56" fillId="12" borderId="25" xfId="1" applyFont="1" applyFill="1" applyBorder="1" applyAlignment="1">
      <alignment horizontal="center" vertical="center"/>
    </xf>
    <xf numFmtId="43" fontId="56" fillId="12" borderId="25" xfId="1" applyFont="1" applyFill="1" applyBorder="1"/>
    <xf numFmtId="0" fontId="56" fillId="22" borderId="25" xfId="0" applyFont="1" applyFill="1" applyBorder="1"/>
    <xf numFmtId="43" fontId="56" fillId="22" borderId="25" xfId="1" applyFont="1" applyFill="1" applyBorder="1"/>
    <xf numFmtId="43" fontId="56" fillId="22" borderId="25" xfId="1" applyFont="1" applyFill="1" applyBorder="1" applyAlignment="1">
      <alignment horizontal="center" vertical="center"/>
    </xf>
    <xf numFmtId="0" fontId="55" fillId="12" borderId="25" xfId="0" applyFont="1" applyFill="1" applyBorder="1"/>
    <xf numFmtId="43" fontId="55" fillId="12" borderId="25" xfId="1" quotePrefix="1" applyFont="1" applyFill="1" applyBorder="1" applyAlignment="1">
      <alignment horizontal="right"/>
    </xf>
    <xf numFmtId="43" fontId="55" fillId="12" borderId="25" xfId="0" applyNumberFormat="1" applyFont="1" applyFill="1" applyBorder="1" applyAlignment="1">
      <alignment horizontal="center"/>
    </xf>
    <xf numFmtId="0" fontId="75" fillId="0" borderId="0" xfId="0" applyFont="1" applyFill="1" applyAlignment="1">
      <alignment horizontal="center"/>
    </xf>
    <xf numFmtId="0" fontId="75" fillId="0" borderId="61" xfId="0" applyFont="1" applyFill="1" applyBorder="1"/>
    <xf numFmtId="164" fontId="57" fillId="14" borderId="55" xfId="20" applyFont="1" applyFill="1" applyBorder="1"/>
    <xf numFmtId="0" fontId="34" fillId="0" borderId="0" xfId="6" applyFont="1"/>
    <xf numFmtId="0" fontId="27" fillId="0" borderId="0" xfId="6" applyFont="1"/>
    <xf numFmtId="0" fontId="77" fillId="0" borderId="0" xfId="6" applyFont="1"/>
    <xf numFmtId="0" fontId="78" fillId="0" borderId="0" xfId="6" applyFont="1"/>
    <xf numFmtId="0" fontId="77" fillId="13" borderId="62" xfId="6" applyFont="1" applyFill="1" applyBorder="1" applyAlignment="1">
      <alignment horizontal="center"/>
    </xf>
    <xf numFmtId="0" fontId="33" fillId="13" borderId="62" xfId="6" applyFont="1" applyFill="1" applyBorder="1" applyAlignment="1">
      <alignment horizontal="center"/>
    </xf>
    <xf numFmtId="0" fontId="77" fillId="13" borderId="63" xfId="6" applyFont="1" applyFill="1" applyBorder="1" applyAlignment="1">
      <alignment horizontal="center"/>
    </xf>
    <xf numFmtId="0" fontId="33" fillId="13" borderId="63" xfId="6" applyFont="1" applyFill="1" applyBorder="1" applyAlignment="1">
      <alignment horizontal="center"/>
    </xf>
    <xf numFmtId="0" fontId="33" fillId="13" borderId="64" xfId="6" applyFont="1" applyFill="1" applyBorder="1" applyAlignment="1">
      <alignment horizontal="center"/>
    </xf>
    <xf numFmtId="0" fontId="33" fillId="13" borderId="64" xfId="6" applyFont="1" applyFill="1" applyBorder="1" applyAlignment="1">
      <alignment horizontal="center" wrapText="1"/>
    </xf>
    <xf numFmtId="0" fontId="32" fillId="0" borderId="65" xfId="3" applyFont="1" applyBorder="1"/>
    <xf numFmtId="0" fontId="24" fillId="0" borderId="66" xfId="3" applyFont="1" applyBorder="1"/>
    <xf numFmtId="164" fontId="32" fillId="0" borderId="66" xfId="3" applyNumberFormat="1" applyFont="1" applyBorder="1"/>
    <xf numFmtId="164" fontId="24" fillId="0" borderId="66" xfId="7" applyFont="1" applyFill="1" applyBorder="1"/>
    <xf numFmtId="164" fontId="24" fillId="0" borderId="66" xfId="7" applyFont="1" applyBorder="1"/>
    <xf numFmtId="164" fontId="24" fillId="0" borderId="67" xfId="7" applyFont="1" applyFill="1" applyBorder="1"/>
    <xf numFmtId="0" fontId="32" fillId="14" borderId="68" xfId="3" applyFont="1" applyFill="1" applyBorder="1"/>
    <xf numFmtId="0" fontId="24" fillId="14" borderId="69" xfId="3" applyFont="1" applyFill="1" applyBorder="1"/>
    <xf numFmtId="164" fontId="32" fillId="14" borderId="69" xfId="3" applyNumberFormat="1" applyFont="1" applyFill="1" applyBorder="1"/>
    <xf numFmtId="164" fontId="24" fillId="14" borderId="69" xfId="7" applyFont="1" applyFill="1" applyBorder="1"/>
    <xf numFmtId="164" fontId="24" fillId="14" borderId="67" xfId="7" applyFont="1" applyFill="1" applyBorder="1"/>
    <xf numFmtId="0" fontId="32" fillId="0" borderId="68" xfId="3" applyFont="1" applyBorder="1"/>
    <xf numFmtId="0" fontId="24" fillId="0" borderId="69" xfId="3" applyFont="1" applyBorder="1"/>
    <xf numFmtId="164" fontId="32" fillId="0" borderId="69" xfId="3" applyNumberFormat="1" applyFont="1" applyBorder="1"/>
    <xf numFmtId="164" fontId="24" fillId="0" borderId="69" xfId="7" applyFont="1" applyFill="1" applyBorder="1"/>
    <xf numFmtId="164" fontId="24" fillId="0" borderId="69" xfId="7" applyFont="1" applyBorder="1"/>
    <xf numFmtId="164" fontId="24" fillId="15" borderId="69" xfId="7" applyFont="1" applyFill="1" applyBorder="1"/>
    <xf numFmtId="43" fontId="32" fillId="0" borderId="0" xfId="1" applyFont="1" applyFill="1"/>
    <xf numFmtId="0" fontId="32" fillId="14" borderId="70" xfId="3" applyFont="1" applyFill="1" applyBorder="1"/>
    <xf numFmtId="0" fontId="76" fillId="14" borderId="71" xfId="6" applyFont="1" applyFill="1" applyBorder="1" applyAlignment="1">
      <alignment wrapText="1"/>
    </xf>
    <xf numFmtId="164" fontId="76" fillId="14" borderId="71" xfId="3" applyNumberFormat="1" applyFont="1" applyFill="1" applyBorder="1"/>
    <xf numFmtId="164" fontId="76" fillId="14" borderId="71" xfId="7" applyFont="1" applyFill="1" applyBorder="1"/>
    <xf numFmtId="164" fontId="24" fillId="14" borderId="71" xfId="7" applyFont="1" applyFill="1" applyBorder="1"/>
    <xf numFmtId="164" fontId="76" fillId="14" borderId="67" xfId="7" applyFont="1" applyFill="1" applyBorder="1"/>
    <xf numFmtId="0" fontId="76" fillId="0" borderId="32" xfId="6" applyFont="1" applyBorder="1" applyAlignment="1">
      <alignment wrapText="1"/>
    </xf>
    <xf numFmtId="164" fontId="76" fillId="0" borderId="32" xfId="3" applyNumberFormat="1" applyFont="1" applyBorder="1"/>
    <xf numFmtId="0" fontId="35" fillId="0" borderId="72" xfId="3" applyFont="1" applyBorder="1"/>
    <xf numFmtId="0" fontId="76" fillId="0" borderId="73" xfId="6" applyFont="1" applyBorder="1" applyAlignment="1">
      <alignment wrapText="1"/>
    </xf>
    <xf numFmtId="164" fontId="76" fillId="0" borderId="73" xfId="3" applyNumberFormat="1" applyFont="1" applyBorder="1"/>
    <xf numFmtId="164" fontId="76" fillId="0" borderId="0" xfId="3" applyNumberFormat="1" applyFont="1"/>
    <xf numFmtId="164" fontId="76" fillId="0" borderId="74" xfId="3" applyNumberFormat="1" applyFont="1" applyBorder="1"/>
    <xf numFmtId="164" fontId="76" fillId="0" borderId="75" xfId="3" applyNumberFormat="1" applyFont="1" applyBorder="1"/>
    <xf numFmtId="0" fontId="35" fillId="0" borderId="68" xfId="3" applyFont="1" applyBorder="1"/>
    <xf numFmtId="0" fontId="76" fillId="0" borderId="69" xfId="6" applyFont="1" applyBorder="1" applyAlignment="1">
      <alignment wrapText="1"/>
    </xf>
    <xf numFmtId="164" fontId="76" fillId="0" borderId="69" xfId="3" applyNumberFormat="1" applyFont="1" applyBorder="1"/>
    <xf numFmtId="164" fontId="76" fillId="0" borderId="76" xfId="3" applyNumberFormat="1" applyFont="1" applyBorder="1"/>
    <xf numFmtId="164" fontId="76" fillId="0" borderId="67" xfId="3" applyNumberFormat="1" applyFont="1" applyBorder="1"/>
    <xf numFmtId="164" fontId="35" fillId="0" borderId="0" xfId="3" applyNumberFormat="1" applyFont="1"/>
    <xf numFmtId="0" fontId="35" fillId="16" borderId="68" xfId="3" applyFont="1" applyFill="1" applyBorder="1"/>
    <xf numFmtId="0" fontId="76" fillId="16" borderId="69" xfId="3" applyFont="1" applyFill="1" applyBorder="1"/>
    <xf numFmtId="164" fontId="76" fillId="16" borderId="69" xfId="3" applyNumberFormat="1" applyFont="1" applyFill="1" applyBorder="1"/>
    <xf numFmtId="164" fontId="76" fillId="16" borderId="76" xfId="3" applyNumberFormat="1" applyFont="1" applyFill="1" applyBorder="1"/>
    <xf numFmtId="9" fontId="32" fillId="16" borderId="0" xfId="2" applyFont="1" applyFill="1"/>
    <xf numFmtId="164" fontId="35" fillId="16" borderId="0" xfId="3" applyNumberFormat="1" applyFont="1" applyFill="1"/>
    <xf numFmtId="0" fontId="35" fillId="17" borderId="70" xfId="3" applyFont="1" applyFill="1" applyBorder="1"/>
    <xf numFmtId="0" fontId="76" fillId="17" borderId="71" xfId="3" applyFont="1" applyFill="1" applyBorder="1"/>
    <xf numFmtId="43" fontId="76" fillId="17" borderId="71" xfId="8" applyFont="1" applyFill="1" applyBorder="1"/>
    <xf numFmtId="164" fontId="76" fillId="17" borderId="71" xfId="3" applyNumberFormat="1" applyFont="1" applyFill="1" applyBorder="1"/>
    <xf numFmtId="164" fontId="76" fillId="17" borderId="77" xfId="3" applyNumberFormat="1" applyFont="1" applyFill="1" applyBorder="1"/>
    <xf numFmtId="9" fontId="32" fillId="17" borderId="0" xfId="2" applyFont="1" applyFill="1"/>
    <xf numFmtId="0" fontId="40" fillId="0" borderId="42" xfId="12" applyBorder="1" applyProtection="1"/>
    <xf numFmtId="2" fontId="41" fillId="0" borderId="44" xfId="14" applyNumberFormat="1" applyFont="1" applyBorder="1" applyAlignment="1" applyProtection="1">
      <alignment horizontal="center"/>
    </xf>
    <xf numFmtId="2" fontId="41" fillId="0" borderId="44" xfId="14" applyNumberFormat="1" applyFont="1" applyBorder="1" applyAlignment="1" applyProtection="1">
      <alignment horizontal="center" wrapText="1"/>
    </xf>
    <xf numFmtId="2" fontId="41" fillId="0" borderId="45" xfId="14" applyNumberFormat="1" applyFont="1" applyBorder="1" applyAlignment="1" applyProtection="1">
      <alignment horizontal="center"/>
    </xf>
    <xf numFmtId="2" fontId="41" fillId="18" borderId="41" xfId="14" applyNumberFormat="1" applyFont="1" applyFill="1" applyBorder="1" applyProtection="1"/>
    <xf numFmtId="166" fontId="41" fillId="18" borderId="15" xfId="16" applyFont="1" applyFill="1" applyBorder="1"/>
    <xf numFmtId="167" fontId="41" fillId="18" borderId="15" xfId="14" applyNumberFormat="1" applyFont="1" applyFill="1" applyBorder="1" applyProtection="1"/>
    <xf numFmtId="9" fontId="41" fillId="18" borderId="50" xfId="12" applyNumberFormat="1" applyFont="1" applyFill="1" applyBorder="1" applyProtection="1"/>
    <xf numFmtId="2" fontId="39" fillId="0" borderId="41" xfId="14" applyNumberFormat="1" applyFont="1" applyBorder="1" applyProtection="1"/>
    <xf numFmtId="167" fontId="39" fillId="0" borderId="15" xfId="14" applyNumberFormat="1" applyFont="1" applyBorder="1" applyProtection="1"/>
    <xf numFmtId="167" fontId="41" fillId="0" borderId="15" xfId="14" applyNumberFormat="1" applyFont="1" applyBorder="1" applyProtection="1"/>
    <xf numFmtId="0" fontId="41" fillId="0" borderId="50" xfId="12" applyFont="1" applyBorder="1" applyProtection="1"/>
    <xf numFmtId="2" fontId="39" fillId="18" borderId="41" xfId="14" applyNumberFormat="1" applyFont="1" applyFill="1" applyBorder="1" applyProtection="1"/>
    <xf numFmtId="166" fontId="39" fillId="18" borderId="15" xfId="16" applyFont="1" applyFill="1" applyBorder="1"/>
    <xf numFmtId="167" fontId="39" fillId="18" borderId="15" xfId="14" applyNumberFormat="1" applyFont="1" applyFill="1" applyBorder="1" applyProtection="1"/>
    <xf numFmtId="0" fontId="41" fillId="18" borderId="50" xfId="12" applyFont="1" applyFill="1" applyBorder="1" applyProtection="1"/>
    <xf numFmtId="166" fontId="41" fillId="0" borderId="15" xfId="16" applyFont="1" applyFill="1" applyBorder="1"/>
    <xf numFmtId="166" fontId="39" fillId="0" borderId="0" xfId="16" applyFont="1"/>
    <xf numFmtId="166" fontId="39" fillId="0" borderId="15" xfId="16" applyFont="1" applyBorder="1"/>
    <xf numFmtId="166" fontId="39" fillId="0" borderId="15" xfId="16" applyFont="1" applyFill="1" applyBorder="1"/>
    <xf numFmtId="2" fontId="39" fillId="0" borderId="15" xfId="16" applyNumberFormat="1" applyFont="1" applyBorder="1"/>
    <xf numFmtId="2" fontId="39" fillId="18" borderId="41" xfId="14" applyNumberFormat="1" applyFont="1" applyFill="1" applyBorder="1" applyAlignment="1" applyProtection="1">
      <alignment wrapText="1"/>
    </xf>
    <xf numFmtId="2" fontId="39" fillId="0" borderId="41" xfId="14" applyNumberFormat="1" applyFont="1" applyBorder="1" applyAlignment="1" applyProtection="1">
      <alignment wrapText="1"/>
    </xf>
    <xf numFmtId="2" fontId="39" fillId="18" borderId="41" xfId="14" applyNumberFormat="1" applyFont="1" applyFill="1" applyBorder="1" applyAlignment="1" applyProtection="1">
      <alignment horizontal="left" wrapText="1"/>
    </xf>
    <xf numFmtId="0" fontId="41" fillId="0" borderId="15" xfId="12" applyFont="1" applyBorder="1" applyProtection="1"/>
    <xf numFmtId="2" fontId="41" fillId="0" borderId="41" xfId="14" applyNumberFormat="1" applyFont="1" applyBorder="1" applyProtection="1"/>
    <xf numFmtId="168" fontId="41" fillId="0" borderId="15" xfId="14" applyNumberFormat="1" applyFont="1" applyBorder="1" applyProtection="1"/>
    <xf numFmtId="2" fontId="39" fillId="18" borderId="41" xfId="14" applyNumberFormat="1" applyFont="1" applyFill="1" applyBorder="1" applyAlignment="1" applyProtection="1">
      <alignment horizontal="left"/>
    </xf>
    <xf numFmtId="2" fontId="24" fillId="18" borderId="24" xfId="14" applyNumberFormat="1" applyFont="1" applyFill="1" applyBorder="1"/>
    <xf numFmtId="0" fontId="39" fillId="0" borderId="50" xfId="12" applyFont="1" applyBorder="1" applyProtection="1"/>
    <xf numFmtId="9" fontId="41" fillId="0" borderId="50" xfId="12" applyNumberFormat="1" applyFont="1" applyBorder="1" applyProtection="1"/>
    <xf numFmtId="0" fontId="39" fillId="0" borderId="41" xfId="14" applyFont="1" applyBorder="1" applyProtection="1"/>
    <xf numFmtId="2" fontId="79" fillId="18" borderId="51" xfId="14" applyNumberFormat="1" applyFont="1" applyFill="1" applyBorder="1" applyProtection="1"/>
    <xf numFmtId="166" fontId="41" fillId="18" borderId="52" xfId="16" applyFont="1" applyFill="1" applyBorder="1"/>
    <xf numFmtId="9" fontId="41" fillId="18" borderId="53" xfId="12" applyNumberFormat="1" applyFont="1" applyFill="1" applyBorder="1" applyProtection="1"/>
    <xf numFmtId="4" fontId="39" fillId="0" borderId="0" xfId="12" applyNumberFormat="1" applyFont="1" applyProtection="1"/>
    <xf numFmtId="4" fontId="41" fillId="0" borderId="0" xfId="12" applyNumberFormat="1" applyFont="1" applyProtection="1"/>
    <xf numFmtId="176" fontId="40" fillId="0" borderId="0" xfId="12" applyNumberFormat="1" applyProtection="1"/>
    <xf numFmtId="166" fontId="41" fillId="0" borderId="0" xfId="16" applyFont="1"/>
    <xf numFmtId="166" fontId="43" fillId="0" borderId="0" xfId="16" applyFont="1"/>
    <xf numFmtId="171" fontId="43" fillId="0" borderId="0" xfId="16" applyNumberFormat="1" applyFont="1"/>
    <xf numFmtId="166" fontId="47" fillId="0" borderId="0" xfId="16" applyFont="1"/>
    <xf numFmtId="166" fontId="40" fillId="0" borderId="0" xfId="16" applyFont="1"/>
    <xf numFmtId="171" fontId="39" fillId="0" borderId="0" xfId="16" applyNumberFormat="1" applyFont="1"/>
    <xf numFmtId="166" fontId="39" fillId="19" borderId="0" xfId="16" applyFont="1" applyFill="1"/>
    <xf numFmtId="166" fontId="43" fillId="0" borderId="0" xfId="16" applyFont="1" applyFill="1"/>
    <xf numFmtId="173" fontId="47" fillId="0" borderId="0" xfId="16" applyNumberFormat="1" applyFont="1"/>
    <xf numFmtId="174" fontId="43" fillId="0" borderId="0" xfId="16" applyNumberFormat="1" applyFont="1"/>
    <xf numFmtId="166" fontId="47" fillId="19" borderId="0" xfId="16" applyFont="1" applyFill="1"/>
    <xf numFmtId="175" fontId="43" fillId="0" borderId="0" xfId="16" applyNumberFormat="1" applyFont="1"/>
    <xf numFmtId="166" fontId="43" fillId="20" borderId="0" xfId="16" applyFont="1" applyFill="1"/>
    <xf numFmtId="166" fontId="47" fillId="20" borderId="0" xfId="16" applyFont="1" applyFill="1"/>
    <xf numFmtId="166" fontId="40" fillId="0" borderId="0" xfId="16" applyFont="1" applyFill="1"/>
    <xf numFmtId="166" fontId="48" fillId="19" borderId="0" xfId="16" applyFont="1" applyFill="1"/>
    <xf numFmtId="166" fontId="41" fillId="0" borderId="0" xfId="16" applyFont="1" applyFill="1"/>
    <xf numFmtId="171" fontId="47" fillId="0" borderId="0" xfId="16" applyNumberFormat="1" applyFont="1"/>
    <xf numFmtId="0" fontId="80" fillId="0" borderId="0" xfId="12" applyFont="1" applyProtection="1"/>
    <xf numFmtId="0" fontId="50" fillId="13" borderId="42" xfId="12" applyFont="1" applyFill="1" applyBorder="1" applyProtection="1"/>
    <xf numFmtId="2" fontId="50" fillId="13" borderId="43" xfId="14" applyNumberFormat="1" applyFont="1" applyFill="1" applyBorder="1" applyProtection="1"/>
    <xf numFmtId="2" fontId="50" fillId="13" borderId="44" xfId="14" applyNumberFormat="1" applyFont="1" applyFill="1" applyBorder="1" applyAlignment="1" applyProtection="1">
      <alignment horizontal="center"/>
    </xf>
    <xf numFmtId="2" fontId="50" fillId="13" borderId="44" xfId="14" applyNumberFormat="1" applyFont="1" applyFill="1" applyBorder="1" applyProtection="1"/>
    <xf numFmtId="2" fontId="50" fillId="13" borderId="45" xfId="14" applyNumberFormat="1" applyFont="1" applyFill="1" applyBorder="1" applyAlignment="1" applyProtection="1">
      <alignment horizontal="center"/>
    </xf>
    <xf numFmtId="0" fontId="80" fillId="13" borderId="46" xfId="12" applyFont="1" applyFill="1" applyBorder="1" applyProtection="1"/>
    <xf numFmtId="2" fontId="50" fillId="13" borderId="47" xfId="14" applyNumberFormat="1" applyFont="1" applyFill="1" applyBorder="1" applyAlignment="1" applyProtection="1">
      <alignment horizontal="center"/>
    </xf>
    <xf numFmtId="2" fontId="50" fillId="13" borderId="48" xfId="14" applyNumberFormat="1" applyFont="1" applyFill="1" applyBorder="1" applyAlignment="1" applyProtection="1">
      <alignment horizontal="center"/>
    </xf>
    <xf numFmtId="2" fontId="50" fillId="13" borderId="49" xfId="14" applyNumberFormat="1" applyFont="1" applyFill="1" applyBorder="1" applyAlignment="1" applyProtection="1">
      <alignment horizontal="center"/>
    </xf>
    <xf numFmtId="0" fontId="32" fillId="0" borderId="0" xfId="9" applyFont="1"/>
    <xf numFmtId="0" fontId="33" fillId="14" borderId="21" xfId="9" applyFont="1" applyFill="1" applyBorder="1" applyAlignment="1">
      <alignment horizontal="center"/>
    </xf>
    <xf numFmtId="2" fontId="33" fillId="14" borderId="33" xfId="10" applyNumberFormat="1" applyFont="1" applyFill="1" applyBorder="1"/>
    <xf numFmtId="2" fontId="33" fillId="14" borderId="21" xfId="10" applyNumberFormat="1" applyFont="1" applyFill="1" applyBorder="1" applyAlignment="1">
      <alignment horizontal="center"/>
    </xf>
    <xf numFmtId="2" fontId="33" fillId="14" borderId="34" xfId="10" applyNumberFormat="1" applyFont="1" applyFill="1" applyBorder="1" applyAlignment="1">
      <alignment horizontal="center"/>
    </xf>
    <xf numFmtId="2" fontId="33" fillId="14" borderId="22" xfId="10" applyNumberFormat="1" applyFont="1" applyFill="1" applyBorder="1" applyAlignment="1">
      <alignment horizontal="center" wrapText="1"/>
    </xf>
    <xf numFmtId="2" fontId="33" fillId="14" borderId="22" xfId="10" applyNumberFormat="1" applyFont="1" applyFill="1" applyBorder="1" applyAlignment="1">
      <alignment horizontal="center"/>
    </xf>
    <xf numFmtId="2" fontId="33" fillId="14" borderId="22" xfId="10" applyNumberFormat="1" applyFont="1" applyFill="1" applyBorder="1"/>
    <xf numFmtId="2" fontId="33" fillId="14" borderId="23" xfId="10" applyNumberFormat="1" applyFont="1" applyFill="1" applyBorder="1" applyAlignment="1">
      <alignment horizontal="center"/>
    </xf>
    <xf numFmtId="0" fontId="32" fillId="14" borderId="35" xfId="9" applyFont="1" applyFill="1" applyBorder="1"/>
    <xf numFmtId="2" fontId="33" fillId="14" borderId="36" xfId="10" applyNumberFormat="1" applyFont="1" applyFill="1" applyBorder="1" applyAlignment="1">
      <alignment horizontal="center"/>
    </xf>
    <xf numFmtId="2" fontId="33" fillId="14" borderId="37" xfId="10" applyNumberFormat="1" applyFont="1" applyFill="1" applyBorder="1" applyAlignment="1">
      <alignment horizontal="center"/>
    </xf>
    <xf numFmtId="2" fontId="33" fillId="14" borderId="38" xfId="10" applyNumberFormat="1" applyFont="1" applyFill="1" applyBorder="1" applyAlignment="1">
      <alignment horizontal="center"/>
    </xf>
    <xf numFmtId="2" fontId="33" fillId="14" borderId="39" xfId="10" applyNumberFormat="1" applyFont="1" applyFill="1" applyBorder="1" applyAlignment="1">
      <alignment horizontal="center" wrapText="1"/>
    </xf>
    <xf numFmtId="2" fontId="33" fillId="14" borderId="39" xfId="10" applyNumberFormat="1" applyFont="1" applyFill="1" applyBorder="1" applyAlignment="1">
      <alignment horizontal="center"/>
    </xf>
    <xf numFmtId="2" fontId="33" fillId="14" borderId="40" xfId="10" applyNumberFormat="1" applyFont="1" applyFill="1" applyBorder="1" applyAlignment="1">
      <alignment horizontal="center"/>
    </xf>
    <xf numFmtId="0" fontId="32" fillId="0" borderId="21" xfId="9" applyFont="1" applyBorder="1"/>
    <xf numFmtId="2" fontId="33" fillId="0" borderId="22" xfId="10" applyNumberFormat="1" applyFont="1" applyBorder="1" applyAlignment="1">
      <alignment horizontal="center"/>
    </xf>
    <xf numFmtId="2" fontId="33" fillId="0" borderId="22" xfId="10" applyNumberFormat="1" applyFont="1" applyBorder="1" applyAlignment="1">
      <alignment horizontal="center" wrapText="1"/>
    </xf>
    <xf numFmtId="2" fontId="33" fillId="0" borderId="23" xfId="10" applyNumberFormat="1" applyFont="1" applyBorder="1" applyAlignment="1">
      <alignment horizontal="center"/>
    </xf>
    <xf numFmtId="2" fontId="33" fillId="18" borderId="24" xfId="10" applyNumberFormat="1" applyFont="1" applyFill="1" applyBorder="1" applyAlignment="1">
      <alignment horizontal="left"/>
    </xf>
    <xf numFmtId="43" fontId="33" fillId="18" borderId="25" xfId="1" applyFont="1" applyFill="1" applyBorder="1"/>
    <xf numFmtId="9" fontId="33" fillId="18" borderId="26" xfId="9" applyNumberFormat="1" applyFont="1" applyFill="1" applyBorder="1"/>
    <xf numFmtId="2" fontId="32" fillId="0" borderId="24" xfId="10" applyNumberFormat="1" applyFont="1" applyBorder="1"/>
    <xf numFmtId="43" fontId="32" fillId="0" borderId="25" xfId="1" applyFont="1" applyBorder="1"/>
    <xf numFmtId="39" fontId="32" fillId="0" borderId="25" xfId="10" applyNumberFormat="1" applyFont="1" applyBorder="1"/>
    <xf numFmtId="9" fontId="33" fillId="0" borderId="26" xfId="9" applyNumberFormat="1" applyFont="1" applyBorder="1"/>
    <xf numFmtId="2" fontId="32" fillId="18" borderId="24" xfId="10" applyNumberFormat="1" applyFont="1" applyFill="1" applyBorder="1"/>
    <xf numFmtId="43" fontId="32" fillId="18" borderId="25" xfId="1" applyFont="1" applyFill="1" applyBorder="1"/>
    <xf numFmtId="39" fontId="32" fillId="18" borderId="25" xfId="10" applyNumberFormat="1" applyFont="1" applyFill="1" applyBorder="1"/>
    <xf numFmtId="0" fontId="33" fillId="18" borderId="26" xfId="9" applyFont="1" applyFill="1" applyBorder="1"/>
    <xf numFmtId="0" fontId="33" fillId="0" borderId="26" xfId="9" applyFont="1" applyBorder="1"/>
    <xf numFmtId="2" fontId="33" fillId="18" borderId="24" xfId="10" applyNumberFormat="1" applyFont="1" applyFill="1" applyBorder="1"/>
    <xf numFmtId="39" fontId="33" fillId="18" borderId="25" xfId="10" applyNumberFormat="1" applyFont="1" applyFill="1" applyBorder="1"/>
    <xf numFmtId="164" fontId="32" fillId="0" borderId="25" xfId="11" applyFont="1" applyBorder="1"/>
    <xf numFmtId="164" fontId="32" fillId="18" borderId="25" xfId="11" applyFont="1" applyFill="1" applyBorder="1"/>
    <xf numFmtId="43" fontId="32" fillId="0" borderId="25" xfId="1" applyFont="1" applyFill="1" applyBorder="1"/>
    <xf numFmtId="2" fontId="32" fillId="18" borderId="24" xfId="10" applyNumberFormat="1" applyFont="1" applyFill="1" applyBorder="1" applyAlignment="1">
      <alignment wrapText="1"/>
    </xf>
    <xf numFmtId="2" fontId="32" fillId="0" borderId="24" xfId="10" applyNumberFormat="1" applyFont="1" applyBorder="1" applyAlignment="1">
      <alignment wrapText="1"/>
    </xf>
    <xf numFmtId="2" fontId="39" fillId="0" borderId="41" xfId="10" applyNumberFormat="1" applyFont="1" applyBorder="1"/>
    <xf numFmtId="2" fontId="39" fillId="18" borderId="41" xfId="10" applyNumberFormat="1" applyFont="1" applyFill="1" applyBorder="1"/>
    <xf numFmtId="2" fontId="33" fillId="0" borderId="24" xfId="10" applyNumberFormat="1" applyFont="1" applyBorder="1"/>
    <xf numFmtId="39" fontId="33" fillId="0" borderId="25" xfId="10" applyNumberFormat="1" applyFont="1" applyBorder="1"/>
    <xf numFmtId="43" fontId="32" fillId="0" borderId="39" xfId="1" applyFont="1" applyFill="1" applyBorder="1"/>
    <xf numFmtId="39" fontId="32" fillId="0" borderId="39" xfId="9" applyNumberFormat="1" applyFont="1" applyBorder="1"/>
    <xf numFmtId="9" fontId="33" fillId="0" borderId="40" xfId="9" applyNumberFormat="1" applyFont="1" applyBorder="1"/>
    <xf numFmtId="39" fontId="32" fillId="0" borderId="25" xfId="9" applyNumberFormat="1" applyFont="1" applyBorder="1"/>
    <xf numFmtId="2" fontId="33" fillId="18" borderId="27" xfId="10" applyNumberFormat="1" applyFont="1" applyFill="1" applyBorder="1"/>
    <xf numFmtId="164" fontId="33" fillId="18" borderId="28" xfId="11" applyFont="1" applyFill="1" applyBorder="1"/>
    <xf numFmtId="9" fontId="33" fillId="18" borderId="29" xfId="9" applyNumberFormat="1" applyFont="1" applyFill="1" applyBorder="1"/>
    <xf numFmtId="0" fontId="81" fillId="0" borderId="0" xfId="0" applyFont="1"/>
    <xf numFmtId="0" fontId="33" fillId="0" borderId="0" xfId="17" applyFont="1" applyAlignment="1">
      <alignment wrapText="1"/>
    </xf>
    <xf numFmtId="0" fontId="84" fillId="0" borderId="0" xfId="0" applyFont="1"/>
    <xf numFmtId="0" fontId="82" fillId="0" borderId="0" xfId="0" applyFont="1" applyAlignment="1">
      <alignment vertical="top"/>
    </xf>
    <xf numFmtId="164" fontId="83" fillId="0" borderId="0" xfId="18" applyNumberFormat="1" applyFont="1" applyFill="1" applyBorder="1" applyAlignment="1">
      <alignment horizontal="center"/>
    </xf>
    <xf numFmtId="164" fontId="33" fillId="0" borderId="0" xfId="18" applyNumberFormat="1" applyFont="1" applyFill="1" applyBorder="1" applyAlignment="1">
      <alignment horizontal="left" wrapText="1"/>
    </xf>
    <xf numFmtId="164" fontId="33" fillId="0" borderId="0" xfId="18" applyNumberFormat="1" applyFont="1" applyFill="1" applyBorder="1" applyAlignment="1">
      <alignment horizontal="center"/>
    </xf>
    <xf numFmtId="43" fontId="85" fillId="0" borderId="0" xfId="0" applyNumberFormat="1" applyFont="1"/>
    <xf numFmtId="43" fontId="81" fillId="0" borderId="0" xfId="1" applyFont="1" applyFill="1" applyBorder="1"/>
    <xf numFmtId="43" fontId="81" fillId="0" borderId="0" xfId="1" applyFont="1"/>
    <xf numFmtId="43" fontId="81" fillId="0" borderId="0" xfId="0" applyNumberFormat="1" applyFont="1"/>
    <xf numFmtId="177" fontId="81" fillId="0" borderId="0" xfId="1" applyNumberFormat="1" applyFont="1"/>
    <xf numFmtId="0" fontId="86" fillId="0" borderId="0" xfId="0" applyFont="1"/>
    <xf numFmtId="0" fontId="87" fillId="0" borderId="0" xfId="0" applyFont="1"/>
    <xf numFmtId="0" fontId="90" fillId="0" borderId="32" xfId="17" applyFont="1" applyBorder="1" applyAlignment="1">
      <alignment wrapText="1"/>
    </xf>
    <xf numFmtId="0" fontId="90" fillId="0" borderId="78" xfId="17" applyFont="1" applyBorder="1" applyAlignment="1">
      <alignment horizontal="center"/>
    </xf>
    <xf numFmtId="4" fontId="91" fillId="23" borderId="64" xfId="17" applyNumberFormat="1" applyFont="1" applyFill="1" applyBorder="1" applyAlignment="1">
      <alignment horizontal="right"/>
    </xf>
    <xf numFmtId="164" fontId="91" fillId="0" borderId="79" xfId="18" applyNumberFormat="1" applyFont="1" applyFill="1" applyBorder="1" applyAlignment="1">
      <alignment horizontal="left"/>
    </xf>
    <xf numFmtId="164" fontId="91" fillId="0" borderId="64" xfId="18" applyNumberFormat="1" applyFont="1" applyFill="1" applyBorder="1" applyAlignment="1">
      <alignment horizontal="left"/>
    </xf>
    <xf numFmtId="0" fontId="90" fillId="23" borderId="80" xfId="17" applyFont="1" applyFill="1" applyBorder="1" applyAlignment="1">
      <alignment wrapText="1"/>
    </xf>
    <xf numFmtId="164" fontId="91" fillId="23" borderId="64" xfId="18" applyNumberFormat="1" applyFont="1" applyFill="1" applyBorder="1" applyAlignment="1">
      <alignment horizontal="right"/>
    </xf>
    <xf numFmtId="164" fontId="91" fillId="0" borderId="79" xfId="18" applyNumberFormat="1" applyFont="1" applyFill="1" applyBorder="1" applyAlignment="1">
      <alignment horizontal="left" wrapText="1"/>
    </xf>
    <xf numFmtId="164" fontId="91" fillId="0" borderId="64" xfId="18" applyNumberFormat="1" applyFont="1" applyFill="1" applyBorder="1" applyAlignment="1">
      <alignment horizontal="right"/>
    </xf>
    <xf numFmtId="0" fontId="90" fillId="23" borderId="64" xfId="17" applyFont="1" applyFill="1" applyBorder="1" applyAlignment="1">
      <alignment wrapText="1"/>
    </xf>
    <xf numFmtId="164" fontId="90" fillId="0" borderId="80" xfId="18" applyNumberFormat="1" applyFont="1" applyFill="1" applyBorder="1" applyAlignment="1">
      <alignment horizontal="left" wrapText="1"/>
    </xf>
    <xf numFmtId="164" fontId="91" fillId="0" borderId="32" xfId="0" applyNumberFormat="1" applyFont="1" applyBorder="1"/>
    <xf numFmtId="164" fontId="91" fillId="0" borderId="64" xfId="0" applyNumberFormat="1" applyFont="1" applyBorder="1"/>
    <xf numFmtId="164" fontId="91" fillId="0" borderId="32" xfId="18" applyNumberFormat="1" applyFont="1" applyFill="1" applyBorder="1" applyAlignment="1">
      <alignment horizontal="center"/>
    </xf>
    <xf numFmtId="164" fontId="90" fillId="24" borderId="80" xfId="18" applyNumberFormat="1" applyFont="1" applyFill="1" applyBorder="1" applyAlignment="1">
      <alignment wrapText="1"/>
    </xf>
    <xf numFmtId="164" fontId="90" fillId="24" borderId="32" xfId="18" applyNumberFormat="1" applyFont="1" applyFill="1" applyBorder="1" applyAlignment="1">
      <alignment horizontal="center"/>
    </xf>
    <xf numFmtId="0" fontId="92" fillId="0" borderId="0" xfId="0" applyFont="1" applyAlignment="1">
      <alignment vertical="top"/>
    </xf>
    <xf numFmtId="0" fontId="92" fillId="0" borderId="0" xfId="0" applyFont="1"/>
    <xf numFmtId="164" fontId="90" fillId="0" borderId="0" xfId="18" applyNumberFormat="1" applyFont="1" applyFill="1" applyBorder="1" applyAlignment="1">
      <alignment horizontal="center"/>
    </xf>
    <xf numFmtId="0" fontId="93" fillId="0" borderId="0" xfId="0" applyFont="1"/>
    <xf numFmtId="164" fontId="94" fillId="0" borderId="0" xfId="18" applyNumberFormat="1" applyFont="1" applyFill="1" applyBorder="1" applyAlignment="1">
      <alignment horizontal="center"/>
    </xf>
    <xf numFmtId="0" fontId="90" fillId="23" borderId="79" xfId="17" applyFont="1" applyFill="1" applyBorder="1" applyAlignment="1"/>
    <xf numFmtId="0" fontId="84" fillId="0" borderId="0" xfId="0" applyFont="1" applyAlignment="1"/>
    <xf numFmtId="0" fontId="17" fillId="0" borderId="0" xfId="21" applyFont="1"/>
    <xf numFmtId="0" fontId="15" fillId="0" borderId="0" xfId="21" applyFont="1"/>
    <xf numFmtId="0" fontId="18" fillId="0" borderId="0" xfId="21" applyFont="1" applyAlignment="1">
      <alignment horizontal="left"/>
    </xf>
    <xf numFmtId="0" fontId="19" fillId="11" borderId="0" xfId="21" applyFont="1" applyFill="1"/>
    <xf numFmtId="0" fontId="18" fillId="12" borderId="0" xfId="21" applyFont="1" applyFill="1"/>
    <xf numFmtId="43" fontId="18" fillId="12" borderId="0" xfId="21" applyNumberFormat="1" applyFont="1" applyFill="1"/>
    <xf numFmtId="0" fontId="18" fillId="9" borderId="0" xfId="21" applyFont="1" applyFill="1"/>
    <xf numFmtId="0" fontId="21" fillId="0" borderId="0" xfId="21" applyFont="1"/>
    <xf numFmtId="164" fontId="18" fillId="12" borderId="0" xfId="21" applyNumberFormat="1" applyFont="1" applyFill="1"/>
    <xf numFmtId="178" fontId="22" fillId="12" borderId="0" xfId="21" applyNumberFormat="1" applyFont="1" applyFill="1" applyAlignment="1" applyProtection="1">
      <alignment horizontal="right" vertical="top"/>
      <protection locked="0"/>
    </xf>
    <xf numFmtId="0" fontId="23" fillId="9" borderId="0" xfId="21" applyFont="1" applyFill="1"/>
    <xf numFmtId="43" fontId="18" fillId="9" borderId="0" xfId="21" applyNumberFormat="1" applyFont="1" applyFill="1"/>
    <xf numFmtId="164" fontId="34" fillId="9" borderId="0" xfId="4" applyFont="1" applyFill="1"/>
    <xf numFmtId="0" fontId="34" fillId="9" borderId="0" xfId="21" applyFont="1" applyFill="1"/>
    <xf numFmtId="164" fontId="96" fillId="12" borderId="0" xfId="4" applyFont="1" applyFill="1"/>
    <xf numFmtId="0" fontId="96" fillId="12" borderId="0" xfId="21" applyFont="1" applyFill="1"/>
    <xf numFmtId="0" fontId="24" fillId="0" borderId="0" xfId="21" applyFont="1"/>
    <xf numFmtId="43" fontId="24" fillId="0" borderId="0" xfId="21" applyNumberFormat="1" applyFont="1"/>
    <xf numFmtId="0" fontId="26" fillId="0" borderId="0" xfId="21" applyFont="1"/>
    <xf numFmtId="4" fontId="28" fillId="0" borderId="0" xfId="21" applyNumberFormat="1" applyFont="1"/>
    <xf numFmtId="0" fontId="29" fillId="0" borderId="0" xfId="21" applyFont="1"/>
    <xf numFmtId="0" fontId="29" fillId="0" borderId="0" xfId="21" applyFont="1" applyAlignment="1">
      <alignment horizontal="right"/>
    </xf>
    <xf numFmtId="0" fontId="29" fillId="0" borderId="0" xfId="21" applyFont="1" applyAlignment="1">
      <alignment horizontal="left"/>
    </xf>
    <xf numFmtId="43" fontId="17" fillId="0" borderId="0" xfId="21" applyNumberFormat="1" applyFont="1"/>
    <xf numFmtId="0" fontId="30" fillId="0" borderId="0" xfId="21" applyFont="1"/>
    <xf numFmtId="0" fontId="31" fillId="0" borderId="0" xfId="21" applyFont="1"/>
    <xf numFmtId="0" fontId="97" fillId="11" borderId="21" xfId="21" applyFont="1" applyFill="1" applyBorder="1"/>
    <xf numFmtId="0" fontId="97" fillId="11" borderId="22" xfId="21" applyFont="1" applyFill="1" applyBorder="1" applyAlignment="1">
      <alignment horizontal="center" wrapText="1"/>
    </xf>
    <xf numFmtId="0" fontId="97" fillId="11" borderId="23" xfId="21" applyFont="1" applyFill="1" applyBorder="1" applyAlignment="1">
      <alignment horizontal="center" wrapText="1"/>
    </xf>
    <xf numFmtId="0" fontId="97" fillId="12" borderId="24" xfId="21" applyFont="1" applyFill="1" applyBorder="1"/>
    <xf numFmtId="164" fontId="98" fillId="12" borderId="25" xfId="4" applyFont="1" applyFill="1" applyBorder="1" applyAlignment="1">
      <alignment horizontal="center"/>
    </xf>
    <xf numFmtId="164" fontId="98" fillId="12" borderId="26" xfId="4" applyFont="1" applyFill="1" applyBorder="1" applyAlignment="1">
      <alignment horizontal="center"/>
    </xf>
    <xf numFmtId="0" fontId="98" fillId="9" borderId="24" xfId="21" applyFont="1" applyFill="1" applyBorder="1" applyAlignment="1">
      <alignment horizontal="left"/>
    </xf>
    <xf numFmtId="164" fontId="98" fillId="9" borderId="25" xfId="4" applyFont="1" applyFill="1" applyBorder="1" applyAlignment="1">
      <alignment horizontal="right"/>
    </xf>
    <xf numFmtId="10" fontId="98" fillId="9" borderId="26" xfId="5" applyNumberFormat="1" applyFont="1" applyFill="1" applyBorder="1" applyAlignment="1">
      <alignment horizontal="right"/>
    </xf>
    <xf numFmtId="0" fontId="98" fillId="12" borderId="24" xfId="21" applyFont="1" applyFill="1" applyBorder="1" applyAlignment="1">
      <alignment horizontal="left"/>
    </xf>
    <xf numFmtId="164" fontId="98" fillId="12" borderId="25" xfId="4" applyFont="1" applyFill="1" applyBorder="1" applyAlignment="1">
      <alignment horizontal="right"/>
    </xf>
    <xf numFmtId="10" fontId="98" fillId="0" borderId="26" xfId="5" applyNumberFormat="1" applyFont="1" applyFill="1" applyBorder="1" applyAlignment="1">
      <alignment horizontal="right"/>
    </xf>
    <xf numFmtId="0" fontId="97" fillId="9" borderId="24" xfId="21" applyFont="1" applyFill="1" applyBorder="1"/>
    <xf numFmtId="164" fontId="98" fillId="9" borderId="26" xfId="4" applyFont="1" applyFill="1" applyBorder="1" applyAlignment="1">
      <alignment horizontal="right"/>
    </xf>
    <xf numFmtId="0" fontId="98" fillId="9" borderId="24" xfId="21" applyFont="1" applyFill="1" applyBorder="1"/>
    <xf numFmtId="0" fontId="98" fillId="12" borderId="24" xfId="21" applyFont="1" applyFill="1" applyBorder="1"/>
    <xf numFmtId="164" fontId="99" fillId="9" borderId="25" xfId="4" applyFont="1" applyFill="1" applyBorder="1" applyAlignment="1">
      <alignment horizontal="right"/>
    </xf>
    <xf numFmtId="10" fontId="97" fillId="9" borderId="26" xfId="5" applyNumberFormat="1" applyFont="1" applyFill="1" applyBorder="1" applyAlignment="1">
      <alignment horizontal="right"/>
    </xf>
    <xf numFmtId="0" fontId="98" fillId="12" borderId="25" xfId="21" applyFont="1" applyFill="1" applyBorder="1"/>
    <xf numFmtId="0" fontId="98" fillId="12" borderId="26" xfId="21" applyFont="1" applyFill="1" applyBorder="1"/>
    <xf numFmtId="0" fontId="97" fillId="12" borderId="24" xfId="21" applyFont="1" applyFill="1" applyBorder="1" applyAlignment="1">
      <alignment horizontal="left"/>
    </xf>
    <xf numFmtId="164" fontId="97" fillId="12" borderId="25" xfId="4" applyFont="1" applyFill="1" applyBorder="1" applyAlignment="1">
      <alignment horizontal="right"/>
    </xf>
    <xf numFmtId="10" fontId="97" fillId="12" borderId="26" xfId="5" applyNumberFormat="1" applyFont="1" applyFill="1" applyBorder="1" applyAlignment="1">
      <alignment horizontal="right"/>
    </xf>
    <xf numFmtId="39" fontId="97" fillId="9" borderId="25" xfId="4" applyNumberFormat="1" applyFont="1" applyFill="1" applyBorder="1" applyAlignment="1">
      <alignment horizontal="right"/>
    </xf>
    <xf numFmtId="39" fontId="97" fillId="9" borderId="26" xfId="4" applyNumberFormat="1" applyFont="1" applyFill="1" applyBorder="1" applyAlignment="1">
      <alignment horizontal="right"/>
    </xf>
    <xf numFmtId="0" fontId="98" fillId="0" borderId="24" xfId="21" applyFont="1" applyBorder="1" applyAlignment="1">
      <alignment horizontal="left"/>
    </xf>
    <xf numFmtId="39" fontId="98" fillId="0" borderId="25" xfId="4" applyNumberFormat="1" applyFont="1" applyFill="1" applyBorder="1" applyAlignment="1">
      <alignment horizontal="right"/>
    </xf>
    <xf numFmtId="39" fontId="98" fillId="9" borderId="25" xfId="4" applyNumberFormat="1" applyFont="1" applyFill="1" applyBorder="1" applyAlignment="1">
      <alignment horizontal="right"/>
    </xf>
    <xf numFmtId="0" fontId="97" fillId="0" borderId="24" xfId="21" applyFont="1" applyBorder="1" applyAlignment="1">
      <alignment horizontal="left"/>
    </xf>
    <xf numFmtId="164" fontId="97" fillId="0" borderId="25" xfId="4" applyFont="1" applyFill="1" applyBorder="1" applyAlignment="1">
      <alignment horizontal="right"/>
    </xf>
    <xf numFmtId="10" fontId="97" fillId="0" borderId="26" xfId="5" applyNumberFormat="1" applyFont="1" applyFill="1" applyBorder="1" applyAlignment="1">
      <alignment horizontal="right"/>
    </xf>
    <xf numFmtId="0" fontId="97" fillId="9" borderId="24" xfId="21" applyFont="1" applyFill="1" applyBorder="1" applyAlignment="1">
      <alignment horizontal="left"/>
    </xf>
    <xf numFmtId="0" fontId="98" fillId="0" borderId="0" xfId="21" applyFont="1"/>
    <xf numFmtId="164" fontId="97" fillId="0" borderId="0" xfId="4" applyFont="1" applyBorder="1" applyAlignment="1">
      <alignment horizontal="center"/>
    </xf>
    <xf numFmtId="0" fontId="98" fillId="0" borderId="0" xfId="21" applyFont="1" applyAlignment="1">
      <alignment horizontal="left"/>
    </xf>
    <xf numFmtId="164" fontId="98" fillId="0" borderId="0" xfId="4" applyFont="1" applyAlignment="1">
      <alignment horizontal="left"/>
    </xf>
    <xf numFmtId="0" fontId="2"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97" fillId="0" borderId="0" xfId="21" applyFont="1" applyAlignment="1">
      <alignment horizontal="center"/>
    </xf>
    <xf numFmtId="0" fontId="33" fillId="0" borderId="0" xfId="9" applyFont="1" applyAlignment="1">
      <alignment horizontal="center"/>
    </xf>
    <xf numFmtId="0" fontId="50" fillId="0" borderId="0" xfId="12" applyFont="1" applyAlignment="1" applyProtection="1">
      <alignment horizontal="center"/>
    </xf>
    <xf numFmtId="0" fontId="16" fillId="0" borderId="0" xfId="6" applyFont="1" applyAlignment="1">
      <alignment horizontal="center"/>
    </xf>
    <xf numFmtId="0" fontId="32" fillId="0" borderId="62" xfId="3" applyFont="1" applyBorder="1" applyAlignment="1">
      <alignment horizontal="center"/>
    </xf>
    <xf numFmtId="0" fontId="32" fillId="0" borderId="64" xfId="3" applyFont="1" applyBorder="1" applyAlignment="1">
      <alignment horizontal="center"/>
    </xf>
    <xf numFmtId="0" fontId="34" fillId="0" borderId="0" xfId="17" applyFont="1" applyAlignment="1">
      <alignment horizontal="center" vertical="center" wrapText="1"/>
    </xf>
    <xf numFmtId="0" fontId="51" fillId="0" borderId="0" xfId="17" applyFont="1" applyAlignment="1">
      <alignment horizontal="center"/>
    </xf>
    <xf numFmtId="0" fontId="55" fillId="0" borderId="25" xfId="0" applyFont="1" applyBorder="1" applyAlignment="1">
      <alignment horizontal="center" vertical="top"/>
    </xf>
    <xf numFmtId="164" fontId="54" fillId="0" borderId="0" xfId="0" applyNumberFormat="1" applyFont="1" applyBorder="1" applyAlignment="1">
      <alignment horizontal="left" wrapText="1" shrinkToFit="1"/>
    </xf>
    <xf numFmtId="0" fontId="71" fillId="0" borderId="0" xfId="0" applyFont="1" applyAlignment="1">
      <alignment horizontal="left" vertical="top" wrapText="1"/>
    </xf>
    <xf numFmtId="0" fontId="57" fillId="0" borderId="0" xfId="0" applyFont="1" applyAlignment="1">
      <alignment horizontal="center" wrapText="1"/>
    </xf>
    <xf numFmtId="0" fontId="57" fillId="0" borderId="0" xfId="0" applyFont="1" applyAlignment="1">
      <alignment horizontal="center"/>
    </xf>
    <xf numFmtId="0" fontId="69" fillId="0" borderId="0" xfId="0" applyFont="1" applyAlignment="1">
      <alignment horizontal="left" vertical="top" wrapText="1"/>
    </xf>
    <xf numFmtId="0" fontId="38" fillId="0" borderId="0" xfId="17" applyFont="1" applyAlignment="1">
      <alignment horizontal="center" vertical="center"/>
    </xf>
    <xf numFmtId="0" fontId="38" fillId="0" borderId="0" xfId="17" applyFont="1" applyAlignment="1">
      <alignment horizontal="center"/>
    </xf>
  </cellXfs>
  <cellStyles count="22">
    <cellStyle name="Comma" xfId="1" builtinId="3"/>
    <cellStyle name="Comma 2" xfId="4" xr:uid="{13BAC175-1835-4C88-B512-2E4A6E6877E4}"/>
    <cellStyle name="Comma 2 2" xfId="11" xr:uid="{E0FAB6B2-6839-4F8E-93A2-2C7839034902}"/>
    <cellStyle name="Comma 2 2 2" xfId="16" xr:uid="{45BB9AE9-D159-4648-84F6-98054E7C9ED6}"/>
    <cellStyle name="Comma 2 2 2 2" xfId="18" xr:uid="{D035391C-A740-4408-B745-5C07E1CC2904}"/>
    <cellStyle name="Comma 3" xfId="7" xr:uid="{B229DC06-731C-4C4C-AB9A-F8A98A3D6F03}"/>
    <cellStyle name="Comma 4" xfId="15" xr:uid="{65FAF12D-E4C0-485C-A17B-74D79284DA91}"/>
    <cellStyle name="Comma 5" xfId="20" xr:uid="{6EF81872-BB12-4E1F-9B1B-7C8637984166}"/>
    <cellStyle name="Comma_Summary-States-Stock.December.2005" xfId="8" xr:uid="{B3516774-14D8-43A7-8C76-9F963D447B31}"/>
    <cellStyle name="Normal" xfId="0" builtinId="0"/>
    <cellStyle name="Normal 2" xfId="3" xr:uid="{0BCE852E-FF86-40C4-9AD4-3E7369F89C98}"/>
    <cellStyle name="Normal 2 2 2" xfId="17" xr:uid="{4446A485-721B-4439-95B5-E3384D731D3A}"/>
    <cellStyle name="Normal 3" xfId="9" xr:uid="{F8D46C79-73AD-40E5-BAA5-ED932824E7CA}"/>
    <cellStyle name="Normal 3 2" xfId="12" xr:uid="{D8467D7D-6EE6-49D3-BB40-4E6BCED3544D}"/>
    <cellStyle name="Normal 4" xfId="13" xr:uid="{9D4A6B37-6070-4CC8-8277-CABFC3E557BC}"/>
    <cellStyle name="Normal 5" xfId="19" xr:uid="{39DB66D2-3BD6-45BC-A76E-2D4BFA10B665}"/>
    <cellStyle name="Normal 6" xfId="21" xr:uid="{4672CA75-9FB9-4326-ABEE-FE9752B5121E}"/>
    <cellStyle name="Normal_Sheet1 2" xfId="10" xr:uid="{1DAD7769-8C62-4FF7-82BE-C6D9F510C64F}"/>
    <cellStyle name="Normal_Sheet1 2 2" xfId="14" xr:uid="{8E71AABC-2490-470F-93B9-4664DAD456FF}"/>
    <cellStyle name="Normal_Summary-States-Stock.December.2005_Multilateral-Debt-Stock-  June 2007-State-by-State 2" xfId="6" xr:uid="{1EF2195E-C868-4B42-B792-11CC345284FD}"/>
    <cellStyle name="Per cent" xfId="2" builtinId="5"/>
    <cellStyle name="Percent 2" xfId="5" xr:uid="{F90AE1B1-A8D5-4694-B8EA-BAB3825558A9}"/>
  </cellStyles>
  <dxfs count="13">
    <dxf>
      <font>
        <b val="0"/>
        <i val="0"/>
        <strike val="0"/>
        <condense val="0"/>
        <extend val="0"/>
        <outline val="0"/>
        <shadow val="0"/>
        <u val="none"/>
        <vertAlign val="baseline"/>
        <sz val="16"/>
        <color auto="1"/>
        <name val="Trebuchet MS"/>
        <family val="2"/>
        <scheme val="none"/>
      </font>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rgb="FF000000"/>
        <name val="Trebuchet MS"/>
        <family val="2"/>
        <scheme val="none"/>
      </font>
      <numFmt numFmtId="164" formatCode="_(* #,##0.00_);_(* \(#,##0.00\);_(* &quot;-&quot;??_);_(@_)"/>
      <fill>
        <patternFill patternType="solid">
          <fgColor indexed="64"/>
          <bgColor theme="8" tint="0.59999389629810485"/>
        </patternFill>
      </fill>
      <border diagonalUp="0" diagonalDown="0">
        <left style="medium">
          <color indexed="64"/>
        </left>
        <right/>
        <top/>
        <bottom style="thin">
          <color indexed="64"/>
        </bottom>
        <vertical/>
        <horizontal/>
      </border>
    </dxf>
    <dxf>
      <font>
        <b/>
        <i val="0"/>
        <strike val="0"/>
        <condense val="0"/>
        <extend val="0"/>
        <outline val="0"/>
        <shadow val="0"/>
        <u val="none"/>
        <vertAlign val="baseline"/>
        <sz val="16"/>
        <color auto="1"/>
        <name val="Trebuchet MS"/>
        <family val="2"/>
        <scheme val="none"/>
      </font>
      <numFmt numFmtId="164" formatCode="_(* #,##0.00_);_(* \(#,##0.00\);_(* &quot;-&quot;??_);_(@_)"/>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Trebuchet MS"/>
        <family val="2"/>
        <scheme val="none"/>
      </font>
      <fill>
        <patternFill patternType="solid">
          <fgColor indexed="64"/>
          <bgColor theme="8" tint="0.59999389629810485"/>
        </patternFill>
      </fill>
      <border diagonalUp="0" diagonalDown="0">
        <left style="medium">
          <color indexed="64"/>
        </left>
        <right style="medium">
          <color indexed="64"/>
        </right>
        <top/>
        <bottom style="thin">
          <color indexed="64"/>
        </bottom>
        <vertical/>
        <horizontal/>
      </border>
    </dxf>
    <dxf>
      <font>
        <b val="0"/>
        <i val="0"/>
        <strike val="0"/>
        <condense val="0"/>
        <extend val="0"/>
        <outline val="0"/>
        <shadow val="0"/>
        <u val="none"/>
        <vertAlign val="baseline"/>
        <sz val="16"/>
        <color auto="1"/>
        <name val="Trebuchet MS"/>
        <family val="2"/>
        <scheme val="none"/>
      </font>
      <border diagonalUp="0" diagonalDown="0" outline="0">
        <left style="medium">
          <color indexed="64"/>
        </left>
        <right style="medium">
          <color indexed="64"/>
        </right>
        <top style="medium">
          <color indexed="64"/>
        </top>
        <bottom style="medium">
          <color indexed="64"/>
        </bottom>
      </border>
    </dxf>
    <dxf>
      <font>
        <b val="0"/>
        <strike val="0"/>
        <outline val="0"/>
        <shadow val="0"/>
        <u val="none"/>
        <vertAlign val="baseline"/>
        <sz val="14"/>
        <name val="Trebuchet MS"/>
        <scheme val="none"/>
      </font>
      <fill>
        <patternFill patternType="none">
          <bgColor auto="1"/>
        </patternFill>
      </fill>
      <border outline="0">
        <left/>
        <right style="medium">
          <color indexed="64"/>
        </right>
      </border>
    </dxf>
    <dxf>
      <font>
        <b val="0"/>
        <i val="0"/>
        <strike val="0"/>
        <condense val="0"/>
        <extend val="0"/>
        <outline val="0"/>
        <shadow val="0"/>
        <u val="none"/>
        <vertAlign val="baseline"/>
        <sz val="16"/>
        <color auto="1"/>
        <name val="Trebuchet MS"/>
        <family val="2"/>
        <scheme val="none"/>
      </font>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strike val="0"/>
        <outline val="0"/>
        <shadow val="0"/>
        <u val="none"/>
        <vertAlign val="baseline"/>
        <sz val="14"/>
        <name val="Trebuchet MS"/>
        <scheme val="none"/>
      </font>
      <fill>
        <patternFill patternType="none">
          <bgColor auto="1"/>
        </patternFill>
      </fill>
      <alignment horizontal="center" textRotation="0" indent="0" justifyLastLine="0" shrinkToFit="0" readingOrder="0"/>
    </dxf>
    <dxf>
      <border>
        <top style="thin">
          <color rgb="FF000000"/>
        </top>
        <vertical/>
        <horizontal/>
      </border>
    </dxf>
    <dxf>
      <font>
        <strike val="0"/>
        <outline val="0"/>
        <shadow val="0"/>
        <u val="none"/>
        <vertAlign val="baseline"/>
        <sz val="16"/>
        <color auto="1"/>
        <name val="Trebuchet MS"/>
        <scheme val="none"/>
      </font>
      <fill>
        <patternFill>
          <fgColor rgb="FF000000"/>
        </patternFill>
      </fill>
      <alignment textRotation="0" relativeIndent="0" justifyLastLine="0" shrinkToFit="0" readingOrder="0"/>
      <border diagonalUp="0" diagonalDown="0" outline="0">
        <left style="thin">
          <color rgb="FF000000"/>
        </left>
        <right style="thin">
          <color rgb="FF000000"/>
        </right>
        <top/>
        <bottom/>
      </border>
    </dxf>
    <dxf>
      <font>
        <b val="0"/>
        <strike val="0"/>
        <outline val="0"/>
        <shadow val="0"/>
        <u val="none"/>
        <vertAlign val="baseline"/>
        <sz val="14"/>
        <name val="Trebuchet MS"/>
        <scheme val="none"/>
      </font>
    </dxf>
    <dxf>
      <border>
        <bottom style="medium">
          <color rgb="FF000000"/>
        </bottom>
      </border>
    </dxf>
    <dxf>
      <font>
        <b/>
        <i val="0"/>
        <strike val="0"/>
        <condense val="0"/>
        <extend val="0"/>
        <outline val="0"/>
        <shadow val="0"/>
        <u val="none"/>
        <vertAlign val="baseline"/>
        <sz val="12"/>
        <color auto="1"/>
        <name val="Trebuchet MS"/>
        <scheme val="none"/>
      </font>
      <fill>
        <patternFill patternType="solid">
          <fgColor indexed="64"/>
          <bgColor theme="8" tint="0.39997558519241921"/>
        </patternFill>
      </fill>
      <alignment horizontal="center" vertical="center" textRotation="0" wrapText="1" relative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 /><Relationship Id="rId18" Type="http://schemas.openxmlformats.org/officeDocument/2006/relationships/externalLink" Target="externalLinks/externalLink9.xml" /><Relationship Id="rId26" Type="http://schemas.openxmlformats.org/officeDocument/2006/relationships/externalLink" Target="externalLinks/externalLink17.xml" /><Relationship Id="rId39" Type="http://schemas.openxmlformats.org/officeDocument/2006/relationships/externalLink" Target="externalLinks/externalLink30.xml" /><Relationship Id="rId3" Type="http://schemas.openxmlformats.org/officeDocument/2006/relationships/worksheet" Target="worksheets/sheet3.xml" /><Relationship Id="rId21" Type="http://schemas.openxmlformats.org/officeDocument/2006/relationships/externalLink" Target="externalLinks/externalLink12.xml" /><Relationship Id="rId34" Type="http://schemas.openxmlformats.org/officeDocument/2006/relationships/externalLink" Target="externalLinks/externalLink25.xml" /><Relationship Id="rId42" Type="http://schemas.openxmlformats.org/officeDocument/2006/relationships/externalLink" Target="externalLinks/externalLink33.xml" /><Relationship Id="rId47" Type="http://schemas.openxmlformats.org/officeDocument/2006/relationships/externalLink" Target="externalLinks/externalLink38.xml" /><Relationship Id="rId50"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externalLink" Target="externalLinks/externalLink3.xml" /><Relationship Id="rId17" Type="http://schemas.openxmlformats.org/officeDocument/2006/relationships/externalLink" Target="externalLinks/externalLink8.xml" /><Relationship Id="rId25" Type="http://schemas.openxmlformats.org/officeDocument/2006/relationships/externalLink" Target="externalLinks/externalLink16.xml" /><Relationship Id="rId33" Type="http://schemas.openxmlformats.org/officeDocument/2006/relationships/externalLink" Target="externalLinks/externalLink24.xml" /><Relationship Id="rId38" Type="http://schemas.openxmlformats.org/officeDocument/2006/relationships/externalLink" Target="externalLinks/externalLink29.xml" /><Relationship Id="rId46" Type="http://schemas.openxmlformats.org/officeDocument/2006/relationships/externalLink" Target="externalLinks/externalLink37.xml" /><Relationship Id="rId2" Type="http://schemas.openxmlformats.org/officeDocument/2006/relationships/worksheet" Target="worksheets/sheet2.xml" /><Relationship Id="rId16" Type="http://schemas.openxmlformats.org/officeDocument/2006/relationships/externalLink" Target="externalLinks/externalLink7.xml" /><Relationship Id="rId20" Type="http://schemas.openxmlformats.org/officeDocument/2006/relationships/externalLink" Target="externalLinks/externalLink11.xml" /><Relationship Id="rId29" Type="http://schemas.openxmlformats.org/officeDocument/2006/relationships/externalLink" Target="externalLinks/externalLink20.xml" /><Relationship Id="rId41" Type="http://schemas.openxmlformats.org/officeDocument/2006/relationships/externalLink" Target="externalLinks/externalLink3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2.xml" /><Relationship Id="rId24" Type="http://schemas.openxmlformats.org/officeDocument/2006/relationships/externalLink" Target="externalLinks/externalLink15.xml" /><Relationship Id="rId32" Type="http://schemas.openxmlformats.org/officeDocument/2006/relationships/externalLink" Target="externalLinks/externalLink23.xml" /><Relationship Id="rId37" Type="http://schemas.openxmlformats.org/officeDocument/2006/relationships/externalLink" Target="externalLinks/externalLink28.xml" /><Relationship Id="rId40" Type="http://schemas.openxmlformats.org/officeDocument/2006/relationships/externalLink" Target="externalLinks/externalLink31.xml" /><Relationship Id="rId45" Type="http://schemas.openxmlformats.org/officeDocument/2006/relationships/externalLink" Target="externalLinks/externalLink36.xml" /><Relationship Id="rId5" Type="http://schemas.openxmlformats.org/officeDocument/2006/relationships/worksheet" Target="worksheets/sheet5.xml" /><Relationship Id="rId15" Type="http://schemas.openxmlformats.org/officeDocument/2006/relationships/externalLink" Target="externalLinks/externalLink6.xml" /><Relationship Id="rId23" Type="http://schemas.openxmlformats.org/officeDocument/2006/relationships/externalLink" Target="externalLinks/externalLink14.xml" /><Relationship Id="rId28" Type="http://schemas.openxmlformats.org/officeDocument/2006/relationships/externalLink" Target="externalLinks/externalLink19.xml" /><Relationship Id="rId36" Type="http://schemas.openxmlformats.org/officeDocument/2006/relationships/externalLink" Target="externalLinks/externalLink27.xml" /><Relationship Id="rId49" Type="http://schemas.openxmlformats.org/officeDocument/2006/relationships/styles" Target="styles.xml" /><Relationship Id="rId10" Type="http://schemas.openxmlformats.org/officeDocument/2006/relationships/externalLink" Target="externalLinks/externalLink1.xml" /><Relationship Id="rId19" Type="http://schemas.openxmlformats.org/officeDocument/2006/relationships/externalLink" Target="externalLinks/externalLink10.xml" /><Relationship Id="rId31" Type="http://schemas.openxmlformats.org/officeDocument/2006/relationships/externalLink" Target="externalLinks/externalLink22.xml" /><Relationship Id="rId44" Type="http://schemas.openxmlformats.org/officeDocument/2006/relationships/externalLink" Target="externalLinks/externalLink35.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externalLink" Target="externalLinks/externalLink5.xml" /><Relationship Id="rId22" Type="http://schemas.openxmlformats.org/officeDocument/2006/relationships/externalLink" Target="externalLinks/externalLink13.xml" /><Relationship Id="rId27" Type="http://schemas.openxmlformats.org/officeDocument/2006/relationships/externalLink" Target="externalLinks/externalLink18.xml" /><Relationship Id="rId30" Type="http://schemas.openxmlformats.org/officeDocument/2006/relationships/externalLink" Target="externalLinks/externalLink21.xml" /><Relationship Id="rId35" Type="http://schemas.openxmlformats.org/officeDocument/2006/relationships/externalLink" Target="externalLinks/externalLink26.xml" /><Relationship Id="rId43" Type="http://schemas.openxmlformats.org/officeDocument/2006/relationships/externalLink" Target="externalLinks/externalLink34.xml" /><Relationship Id="rId48" Type="http://schemas.openxmlformats.org/officeDocument/2006/relationships/theme" Target="theme/theme1.xml" /><Relationship Id="rId8" Type="http://schemas.openxmlformats.org/officeDocument/2006/relationships/worksheet" Target="worksheets/sheet8.xml" /><Relationship Id="rId51" Type="http://schemas.openxmlformats.org/officeDocument/2006/relationships/calcChain" Target="calcChain.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2004%20REVENUE%20PROJECTION%20-Historical%20&amp;proj%20$45.28-03-06-Rev.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C-S-007/Gbadebo.Adebajo$/Documents%20and%20Settings/Gbadebo.Adebajo/Local%20Settings/Temporary%20Internet%20Files/OLK28/PEEP%20Data%202006-07-21_NFAPossible.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April%202006%20IAP/April_IAP_MasterData.xls" TargetMode="External" /></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hq00wfe00/Users/KoksOku/Desktop/Zakari/All_Folders/Documents%20and%20Settings/Administrator/Desktop/USA/italy-reconciled.XLS" TargetMode="External" /></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akari/All_Folders/Documents%20and%20Settings/Administrator/Desktop/USA/italy-reconciled.XLS" TargetMode="External" /></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HC-S-007/Gbadebo.Adebajo$/Documents%20and%20Settings/C.Cremers/Local%20Settings/Temporary%20Internet%20Files/OLK88/Latest/PEEP%20Data%202006-09-12_Doable_MOD.xls" TargetMode="External" /></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moportal/Users/jsaid/Desktop/PROJECTION%20ISSUES/2015%20DSA%20Issues/dsa%20domestic%20debt%20grand%20finale%20figures%2023%20Aug%202015/NAPIMS%20Planning/Economic%20Evaluations/PSC%2093%20Review/PSC%2093%20Econs%2015%2002%202008%20REV6.xls" TargetMode="External" /></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hq00wfe00/Users/jsaid/Desktop/PROJECTION%20ISSUES/2015%20DSA%20Issues/dsa%20domestic%20debt%20grand%20finale%20figures%2023%20Aug%202015/NAPIMS%20Planning/Economic%20Evaluations/PSC%2093%20Review/PSC%2093%20Econs%2015%2002%202008%20REV6.xls" TargetMode="External" /></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NAPIMS%20Planning/Economic%20Evaluations/PSC%2093%20Review/PSC%2093%20Econs%2015%2002%202008%20REV6%20500MMBbls%20rev4.xls" TargetMode="External" /></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TEMP/MPN/Org/Finance/Joint%20Interest/2003%20MONTHLY%20EXP%20RETURNS/JUNE%202003%20EXPENDITURE%20RETURNS.xls" TargetMode="External" /></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dmoportal/spd/GENERAL_OFFICE_DOCS_SPD/Departmental%20Affairs/STATES%20DEBT%20DATA%20%20FOR%20DSA.xlsx" TargetMode="External" /></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Q3%20IAP_BP05%20Data.xls" TargetMode="External" /></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rica-me.shell.com/africa-me/E%20&amp;%20P/SPDC%20Port%20Harcourt/Common/Planning_2006/PEEP%20Data%202006-07-05.xls" TargetMode="External" /></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odel%20v6.01%20Yoho%20ExternalTAS.xls" TargetMode="External" /></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ebt.Stock.dec2003.xls" TargetMode="External" /></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ECGD/Ag1,%2520part2.xls" TargetMode="External" /></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CGD/Ag1,%20part2.xls" TargetMode="External" /></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JV%202007%20-%202011%20SCENARIO%20SUBMISSIONS-%20October%2025th/Jv%202007-2011%20strategic%20plan-%20High%20growth%20case-%20company%20submission.xls" TargetMode="External" /></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Budget%202009/2009%20Adopted%20Scenarios%202nd/DOCUME~1/dlsimer/LOCALS~1/Temp/notesC9AEC0/2003%202ND%20QUARTER%20%20PERFORMANCE%20(SUB%20COMMITTEE)%20TECOM.xls" TargetMode="External" /></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MPN/Org/Planning/DataCenter/NNPC_Budget/2003/2003%20JV%20Budget%20Scenarios/2003%20JV%20Budget%20Alignment%20with%20P&amp;B%20Base%20case%20(2002-10-10%20WIP).xls" TargetMode="External" /></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AGBAMI%20-PROD%20SCENARIOS.xls" TargetMode="External" /></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April%202006%20IAP/Q3%20IAP_BP05%20Data.xls" TargetMode="External" /></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Budget%202009/2009%20Adopted%20Scenarios%202nd/Entity/PHC-Finance/Budget/Nnpc/2005/Half%20Year%20Perf/Cashcall%20Format.xls" TargetMode="External" /></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dhq00wfe00/drsd/States%20Debt%20Unit/State%20Debt%20File/2020%20States/2020%20STOCK/Detailed%20Debt%20Stock%20as%20at%20December%202020-%20Final%20%20not%20audited.xlsx" TargetMode="External" /></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dhq00wfe00/Users/Nmasha/AppData/Local/Microsoft/Windows/Temporary%20Internet%20Files/Content.Outlook/898GVIB9/Detailed%20Debt%20Stock%20as%20at%20June%2030%202020-%20Final%20(Sept).xlsx" TargetMode="External" /></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Book5" TargetMode="External" /></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dhq00wfe00/drsd/Domestic%20Debt%20Unit/MONTHLY%20RECON%20PACK/DECEMBER/DECEMBER%20RECON%20PACK%202020.xlsx" TargetMode="External" /></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dhq00wfe00/drsd/External%20Debt%20Unit/Public%20Debt%20Stock/2020/Q4%202020/Q4%202020%20Data/Q4%202020%20Domestic%20Debt%20Stock%20(1).xlsx" TargetMode="External" /></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dhq00wfe00/drsd/Domestic%20Debt%20Unit/MONTHLY%20RECON%20PACK/JANUARY/JANUARY%20RECON%20PACK%202020.xlsx" TargetMode="External" /></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dhq00wfe00/drsd/Domestic%20Debt%20Unit/DOMESTIC%20DEBT%20SERVICE/2020%20NEW/H1%20JANUARY%20-%20JUNE%202020.xlsx" TargetMode="External" /></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dhq00wfe00/drsd/Domestic%20Debt%20Unit/MONTHLY%20RECON%20PACK/MARCH/MARCH%20RECON%20PACK%202020.xlsx" TargetMode="External" /></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dhq00wfe00/drsd/Domestic%20Debt%20Unit/MONTHLY%20RECON%20PACK/APRIL/APRIL%20RECON%20PACK%202020.xlsx" TargetMode="External" /></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dhq00wfe00/drsd/Domestic%20Debt%20Unit/MONTHLY%20RECON%20PACK/JUNE/JUNE%20RECON%20PACK%202020.xlsx" TargetMode="External" /></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dhq00wfe00/drsd/Domestic%20Debt%20Unit/MONTHLY%20RECON%20PACK/JULY/JULY%20RECON%20PACK%202020.xlsx" TargetMode="External" /></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dhq00wfe00/drsd/Domestic%20Debt%20Unit/MONTHLY%20RECON%20PACK/AUGUST/AUGUST%20RECON%20PACK%202020.xlsx" TargetMode="External" /></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dhq00wfe00/drsd/Domestic%20Debt%20Unit/DOMESTIC%20DEBT%20SERVICE/2020%20NEW/H2%20JULY%20-%20DECEMBER%202020.xlsx" TargetMode="External" /></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dhq00wfe00/drsd/Domestic%20Debt%20Unit/MONTHLY%20RECON%20PACK/OCTOBER/OCTOBER%20RECON%20PACK%202020%20UPDATED.xlsx" TargetMode="External" /></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dhq00wfe00/drsd/Domestic%20Debt%20Unit/MONTHLY%20RECON%20PACK/FEBRUARY/FEB%20RECON%20PACK%202020.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CAPEX - GAS- MED"/>
      <sheetName val="Consol CAPEX - OIL- MED"/>
      <sheetName val="Consol CAPEX - GAS -HIGH"/>
      <sheetName val="Consol CAPEX - OIL -HIGH"/>
      <sheetName val="JV_Summ Oil &amp; Cond Pro- NO GROW"/>
      <sheetName val="JV_Summary Oil &amp; Cond Pro- med"/>
      <sheetName val="JV_Summary Oil &amp; Cond Pro (3)"/>
      <sheetName val="Sheet1"/>
      <sheetName val=" Sum prod Proj  "/>
      <sheetName val="ANALYSIS PROD SCENARIOS (3)"/>
      <sheetName val="SUMMARY (3)"/>
      <sheetName val="ScenarioA-2.092"/>
      <sheetName val="ScenarioA-2.092 (2)"/>
      <sheetName val="HISTORICAL TABLE"/>
      <sheetName val="REV"/>
      <sheetName val="Historical Rev"/>
      <sheetName val="JV 100%"/>
      <sheetName val="100% PSC"/>
      <sheetName val="100% PSC (2)"/>
      <sheetName val="psc full cap-$33 (2)"/>
      <sheetName val="psc full cap $40"/>
      <sheetName val="psc full cap $40 (2)"/>
      <sheetName val="psc 70% cap $45"/>
      <sheetName val="Base case psc 100% cap $45 ADJ"/>
      <sheetName val="Grow case psc 70% cap $45 "/>
      <sheetName val="Grow case psc 100% cap $45 "/>
      <sheetName val="Grow case psc 50% cap $45  "/>
      <sheetName val="Base case psc 70% cap $45 A (2)"/>
      <sheetName val="CONS PROD BUIL UP JV&amp;PSC"/>
      <sheetName val="JV SUM PROD -HIGH"/>
      <sheetName val="REV FORECAST"/>
      <sheetName val="GDP case with at $40bbl"/>
      <sheetName val="Cacty $40bbl (2)"/>
      <sheetName val="Base case psc 100% cap $45 ADJ "/>
      <sheetName val="psc 70% cap $45 (2)"/>
      <sheetName val="psc 70% cap $40"/>
      <sheetName val="psc 50% cap $45"/>
      <sheetName val="psc 50% cap $40"/>
      <sheetName val="psc 30% cap $45 "/>
      <sheetName val="psc 30% cap $40"/>
      <sheetName val="psc 20% cap $45 "/>
      <sheetName val="psc 20% cap  $40"/>
      <sheetName val=" sum of prod proj"/>
      <sheetName val=" prod hist &amp; proj 100% JV"/>
      <sheetName val=" prod hist &amp; proj 100% PSC"/>
      <sheetName val=" prod hist &amp; proj PSC 70%"/>
      <sheetName val=" prod hist &amp; proj PSC 50%"/>
      <sheetName val=" prod hist &amp; proj PSC 30%"/>
      <sheetName val=" prod hist &amp; proj PSC 20%"/>
      <sheetName val=" prod hist &amp; proj PSC 15%"/>
      <sheetName val="Sum Rev proj $45"/>
      <sheetName val="Sum His &amp; Rev proj $45 "/>
      <sheetName val="Sum Rev proj $40"/>
      <sheetName val="Sum Rev hist&amp; pro 100% JV"/>
      <sheetName val="Sum Rev hist&amp; pro 100% JV -modi"/>
      <sheetName val="Sum Rev hist&amp; pro 100% PSC"/>
      <sheetName val="Sum Rev hist&amp; proJ PSC 70%"/>
      <sheetName val="Sum Rev hist&amp; proJ PSC 50%"/>
      <sheetName val="Sum Rev hist&amp; proJ PSC 30%"/>
      <sheetName val="Sum Rev hist&amp; proJ PSC 20%"/>
      <sheetName val="Sum Rev hist&amp; proJ PSC 15%"/>
      <sheetName val="psc 15% cap$45  "/>
      <sheetName val="psc 15% cap $40"/>
      <sheetName val="ScenarioB-2.102 (3)"/>
      <sheetName val="ScenarioB-2.102 (2)"/>
      <sheetName val="ScenarioB-2.102"/>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58">
          <cell r="D58" t="str">
            <v>No. of days</v>
          </cell>
          <cell r="F58" t="str">
            <v xml:space="preserve"> </v>
          </cell>
          <cell r="G58">
            <v>366</v>
          </cell>
          <cell r="H58">
            <v>366</v>
          </cell>
          <cell r="I58">
            <v>366</v>
          </cell>
          <cell r="J58">
            <v>366</v>
          </cell>
          <cell r="K58">
            <v>366</v>
          </cell>
          <cell r="L58">
            <v>366</v>
          </cell>
        </row>
        <row r="69">
          <cell r="D69" t="str">
            <v>NNPC equity</v>
          </cell>
          <cell r="F69" t="str">
            <v>Mln BOPD</v>
          </cell>
          <cell r="G69">
            <v>1.1430098279999998</v>
          </cell>
          <cell r="H69">
            <v>1.0385399999999998</v>
          </cell>
          <cell r="I69">
            <v>1.1308343999999999</v>
          </cell>
          <cell r="J69">
            <v>1.2673607999999998</v>
          </cell>
          <cell r="K69">
            <v>1.4012879999999996</v>
          </cell>
          <cell r="L69">
            <v>1.5104999999999997</v>
          </cell>
        </row>
        <row r="71">
          <cell r="D71" t="str">
            <v>NNPC crude Export from JV</v>
          </cell>
          <cell r="F71" t="str">
            <v>Mln BOPD</v>
          </cell>
          <cell r="G71">
            <v>0.69800982799999978</v>
          </cell>
          <cell r="H71">
            <v>0.59353999999999973</v>
          </cell>
          <cell r="I71">
            <v>0.68583439999999984</v>
          </cell>
          <cell r="J71">
            <v>0.82236079999999978</v>
          </cell>
          <cell r="K71">
            <v>0.95628799999999958</v>
          </cell>
          <cell r="L71">
            <v>1.0654999999999997</v>
          </cell>
        </row>
        <row r="75">
          <cell r="D75" t="str">
            <v>Actual Unit Opex (T1)</v>
          </cell>
          <cell r="F75" t="str">
            <v>$/bbl</v>
          </cell>
          <cell r="G75">
            <v>3.2752693702052613</v>
          </cell>
          <cell r="H75">
            <v>4.3536948806299174</v>
          </cell>
          <cell r="I75">
            <v>6.2335865458115434</v>
          </cell>
          <cell r="J75">
            <v>5.7286328518784311</v>
          </cell>
          <cell r="K75">
            <v>5.5444964756142374</v>
          </cell>
          <cell r="L75">
            <v>5.0951423628968167</v>
          </cell>
        </row>
        <row r="78">
          <cell r="D78" t="str">
            <v>Actual Technical Cost (TC)</v>
          </cell>
          <cell r="F78" t="str">
            <v>$/bbl</v>
          </cell>
          <cell r="G78">
            <v>7.4286870784158801</v>
          </cell>
          <cell r="H78">
            <v>8.9249172315013077</v>
          </cell>
          <cell r="I78">
            <v>10.431723125556529</v>
          </cell>
          <cell r="J78">
            <v>9.4745253082917689</v>
          </cell>
          <cell r="K78">
            <v>8.9323776679701083</v>
          </cell>
          <cell r="L78">
            <v>8.2380733528166932</v>
          </cell>
        </row>
        <row r="79">
          <cell r="D79" t="str">
            <v>Tax Rate (PPT)</v>
          </cell>
          <cell r="F79" t="str">
            <v>%</v>
          </cell>
          <cell r="G79">
            <v>0.85</v>
          </cell>
          <cell r="H79">
            <v>0.85</v>
          </cell>
          <cell r="I79">
            <v>0.85</v>
          </cell>
          <cell r="J79">
            <v>0.85</v>
          </cell>
          <cell r="K79">
            <v>0.85</v>
          </cell>
          <cell r="L79">
            <v>0.85</v>
          </cell>
        </row>
        <row r="99">
          <cell r="D99" t="str">
            <v>TRP</v>
          </cell>
          <cell r="F99" t="str">
            <v>$/bbl</v>
          </cell>
          <cell r="G99">
            <v>48.435795454545456</v>
          </cell>
          <cell r="H99">
            <v>31.657954545454547</v>
          </cell>
          <cell r="I99">
            <v>31.657954545454547</v>
          </cell>
          <cell r="J99">
            <v>31.657954545454547</v>
          </cell>
          <cell r="K99">
            <v>31.657954545454547</v>
          </cell>
          <cell r="L99">
            <v>31.657954545454547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2)"/>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s>
    <sheetDataSet>
      <sheetData sheetId="0" refreshError="1"/>
      <sheetData sheetId="1"/>
      <sheetData sheetId="2"/>
      <sheetData sheetId="3" refreshError="1"/>
      <sheetData sheetId="4">
        <row r="2">
          <cell r="G2" t="str">
            <v>ADIBAWA</v>
          </cell>
          <cell r="J2">
            <v>38718</v>
          </cell>
          <cell r="K2" t="str">
            <v>BP06</v>
          </cell>
          <cell r="M2" t="str">
            <v>Tax/Royalty</v>
          </cell>
          <cell r="AC2">
            <v>7.7882001520666877E-13</v>
          </cell>
          <cell r="AD2">
            <v>2.8447586625755805E-13</v>
          </cell>
        </row>
        <row r="3">
          <cell r="G3" t="str">
            <v>ADIBAWA NORTH EAST</v>
          </cell>
          <cell r="J3">
            <v>38718</v>
          </cell>
          <cell r="K3" t="str">
            <v>BP06</v>
          </cell>
          <cell r="M3" t="str">
            <v>Tax/Royalty</v>
          </cell>
          <cell r="AC3">
            <v>9.7989999903354275E-13</v>
          </cell>
          <cell r="AD3">
            <v>3.5796741276478833E-13</v>
          </cell>
        </row>
        <row r="4">
          <cell r="G4" t="str">
            <v>AFIESERE</v>
          </cell>
          <cell r="J4">
            <v>38718</v>
          </cell>
          <cell r="K4" t="str">
            <v>BP06</v>
          </cell>
          <cell r="M4" t="str">
            <v>Tax/Royalty</v>
          </cell>
          <cell r="AC4">
            <v>17982.580261230469</v>
          </cell>
          <cell r="AD4">
            <v>6567.6736907958984</v>
          </cell>
        </row>
        <row r="5">
          <cell r="G5" t="str">
            <v>AFREMO</v>
          </cell>
          <cell r="J5">
            <v>38718</v>
          </cell>
          <cell r="K5" t="str">
            <v>BP06</v>
          </cell>
          <cell r="M5" t="str">
            <v>Tax/Royalty</v>
          </cell>
          <cell r="AC5">
            <v>30973</v>
          </cell>
          <cell r="AD5">
            <v>11310.864501953125</v>
          </cell>
        </row>
        <row r="6">
          <cell r="G6" t="str">
            <v>AFUO</v>
          </cell>
          <cell r="J6">
            <v>38718</v>
          </cell>
          <cell r="K6" t="str">
            <v>BP06</v>
          </cell>
          <cell r="M6" t="str">
            <v>Tax/Royalty</v>
          </cell>
          <cell r="AC6">
            <v>0</v>
          </cell>
          <cell r="AD6">
            <v>0</v>
          </cell>
        </row>
        <row r="7">
          <cell r="G7" t="str">
            <v>AGBAYA</v>
          </cell>
          <cell r="J7">
            <v>38718</v>
          </cell>
          <cell r="K7" t="str">
            <v>BP06</v>
          </cell>
          <cell r="M7" t="str">
            <v>Tax/Royalty</v>
          </cell>
          <cell r="AC7">
            <v>0</v>
          </cell>
          <cell r="AD7">
            <v>0</v>
          </cell>
        </row>
        <row r="8">
          <cell r="G8" t="str">
            <v>AGBADA</v>
          </cell>
          <cell r="J8">
            <v>38718</v>
          </cell>
          <cell r="K8" t="str">
            <v>BP06</v>
          </cell>
          <cell r="M8" t="str">
            <v>Tax/Royalty</v>
          </cell>
          <cell r="AC8">
            <v>78145.810054880683</v>
          </cell>
          <cell r="AD8">
            <v>28541.795285580436</v>
          </cell>
        </row>
        <row r="9">
          <cell r="G9" t="str">
            <v>AHIA</v>
          </cell>
          <cell r="J9">
            <v>38718</v>
          </cell>
          <cell r="K9" t="str">
            <v>BP06</v>
          </cell>
          <cell r="M9" t="str">
            <v>Tax/Royalty</v>
          </cell>
          <cell r="AC9">
            <v>6.7904000564805722E-12</v>
          </cell>
          <cell r="AD9">
            <v>2.480555908249138E-12</v>
          </cell>
        </row>
        <row r="10">
          <cell r="G10" t="str">
            <v>AJATITON</v>
          </cell>
          <cell r="J10">
            <v>38718</v>
          </cell>
          <cell r="K10" t="str">
            <v>BP06</v>
          </cell>
          <cell r="M10" t="str">
            <v>Tax/Royalty</v>
          </cell>
          <cell r="AC10">
            <v>0</v>
          </cell>
          <cell r="AD10">
            <v>0</v>
          </cell>
        </row>
        <row r="11">
          <cell r="G11" t="str">
            <v>AJUJU</v>
          </cell>
          <cell r="J11">
            <v>38718</v>
          </cell>
          <cell r="K11" t="str">
            <v>BP06</v>
          </cell>
          <cell r="M11" t="str">
            <v>Tax/Royalty</v>
          </cell>
          <cell r="AC11">
            <v>8294</v>
          </cell>
          <cell r="AD11">
            <v>3029.3611316680908</v>
          </cell>
        </row>
        <row r="12">
          <cell r="G12" t="str">
            <v>AKONO</v>
          </cell>
          <cell r="J12">
            <v>38718</v>
          </cell>
          <cell r="K12" t="str">
            <v>BP06</v>
          </cell>
          <cell r="M12" t="str">
            <v>Tax/Royalty</v>
          </cell>
          <cell r="AC12">
            <v>0</v>
          </cell>
          <cell r="AD12">
            <v>0</v>
          </cell>
        </row>
        <row r="13">
          <cell r="G13" t="str">
            <v>AKASO</v>
          </cell>
          <cell r="J13">
            <v>38718</v>
          </cell>
          <cell r="K13" t="str">
            <v>BP06</v>
          </cell>
          <cell r="M13" t="str">
            <v>Tax/Royalty</v>
          </cell>
          <cell r="AC13">
            <v>100569</v>
          </cell>
          <cell r="AD13">
            <v>36730.234916687012</v>
          </cell>
        </row>
        <row r="14">
          <cell r="G14" t="str">
            <v>ALAKIRI</v>
          </cell>
          <cell r="J14">
            <v>38718</v>
          </cell>
          <cell r="K14" t="str">
            <v>BP06</v>
          </cell>
          <cell r="M14" t="str">
            <v>Margin</v>
          </cell>
          <cell r="AC14">
            <v>0</v>
          </cell>
          <cell r="AD14">
            <v>0</v>
          </cell>
        </row>
        <row r="15">
          <cell r="G15" t="str">
            <v>ALAKIRI</v>
          </cell>
          <cell r="J15">
            <v>38718</v>
          </cell>
          <cell r="K15" t="str">
            <v>BP06</v>
          </cell>
          <cell r="M15" t="str">
            <v>Tax/Royalty</v>
          </cell>
          <cell r="AC15">
            <v>0</v>
          </cell>
          <cell r="AD15">
            <v>0</v>
          </cell>
        </row>
        <row r="16">
          <cell r="G16" t="str">
            <v>AMUKPE</v>
          </cell>
          <cell r="J16">
            <v>38718</v>
          </cell>
          <cell r="K16" t="str">
            <v>BP06</v>
          </cell>
          <cell r="M16" t="str">
            <v>Tax/Royalty</v>
          </cell>
          <cell r="AC16">
            <v>0</v>
          </cell>
          <cell r="AD16">
            <v>0</v>
          </cell>
        </row>
        <row r="17">
          <cell r="G17" t="str">
            <v>AWOBA NORTHWEST</v>
          </cell>
          <cell r="J17">
            <v>38718</v>
          </cell>
          <cell r="K17" t="str">
            <v>BP06</v>
          </cell>
          <cell r="M17" t="str">
            <v>Tax/Royalty</v>
          </cell>
          <cell r="AC17">
            <v>14324</v>
          </cell>
          <cell r="AD17">
            <v>5231.5234527587891</v>
          </cell>
        </row>
        <row r="18">
          <cell r="G18" t="str">
            <v>AWOBA</v>
          </cell>
          <cell r="J18">
            <v>38718</v>
          </cell>
          <cell r="K18" t="str">
            <v>BP06</v>
          </cell>
          <cell r="M18" t="str">
            <v>Tax/Royalty</v>
          </cell>
          <cell r="AC18">
            <v>149089.7001953125</v>
          </cell>
          <cell r="AD18">
            <v>54452.223503112793</v>
          </cell>
        </row>
        <row r="19">
          <cell r="G19" t="str">
            <v>BATAN</v>
          </cell>
          <cell r="J19">
            <v>38718</v>
          </cell>
          <cell r="K19" t="str">
            <v>BP06</v>
          </cell>
          <cell r="M19" t="str">
            <v>Tax/Royalty</v>
          </cell>
          <cell r="AC19">
            <v>17325.499862670898</v>
          </cell>
          <cell r="AD19">
            <v>6328.1024417877197</v>
          </cell>
        </row>
        <row r="20">
          <cell r="G20" t="str">
            <v>BELEMA</v>
          </cell>
          <cell r="J20">
            <v>38718</v>
          </cell>
          <cell r="K20" t="str">
            <v>BP06</v>
          </cell>
          <cell r="M20" t="str">
            <v>Tax/Royalty</v>
          </cell>
          <cell r="AC20">
            <v>140763.98986816406</v>
          </cell>
          <cell r="AD20">
            <v>51411.869415283203</v>
          </cell>
        </row>
        <row r="21">
          <cell r="G21" t="str">
            <v>BENISEDE</v>
          </cell>
          <cell r="J21">
            <v>38718</v>
          </cell>
          <cell r="K21" t="str">
            <v>BP06</v>
          </cell>
          <cell r="M21" t="str">
            <v>Tax/Royalty</v>
          </cell>
          <cell r="AC21">
            <v>0</v>
          </cell>
          <cell r="AD21">
            <v>0</v>
          </cell>
        </row>
        <row r="22">
          <cell r="G22" t="str">
            <v>BISENI</v>
          </cell>
          <cell r="J22">
            <v>38718</v>
          </cell>
          <cell r="K22" t="str">
            <v>BP06</v>
          </cell>
          <cell r="M22" t="str">
            <v>Tax/Royalty</v>
          </cell>
          <cell r="AC22">
            <v>0</v>
          </cell>
          <cell r="AD22">
            <v>0</v>
          </cell>
        </row>
        <row r="23">
          <cell r="G23" t="str">
            <v>BONNY NORTH</v>
          </cell>
          <cell r="J23">
            <v>38718</v>
          </cell>
          <cell r="K23" t="str">
            <v>BP06</v>
          </cell>
          <cell r="M23" t="str">
            <v>Tax/Royalty</v>
          </cell>
          <cell r="AC23">
            <v>0</v>
          </cell>
          <cell r="AD23">
            <v>0</v>
          </cell>
        </row>
        <row r="24">
          <cell r="G24" t="str">
            <v>BONNY</v>
          </cell>
          <cell r="J24">
            <v>38718</v>
          </cell>
          <cell r="K24" t="str">
            <v>BP06</v>
          </cell>
          <cell r="M24" t="str">
            <v>Margin</v>
          </cell>
          <cell r="AC24">
            <v>0</v>
          </cell>
          <cell r="AD24">
            <v>0</v>
          </cell>
        </row>
        <row r="25">
          <cell r="G25" t="str">
            <v>BONNY</v>
          </cell>
          <cell r="J25">
            <v>38718</v>
          </cell>
          <cell r="K25" t="str">
            <v>BP06</v>
          </cell>
          <cell r="M25" t="str">
            <v>Tax/Royalty</v>
          </cell>
          <cell r="AC25">
            <v>0</v>
          </cell>
          <cell r="AD25">
            <v>0</v>
          </cell>
        </row>
        <row r="26">
          <cell r="G26" t="str">
            <v>BONNY NORTH</v>
          </cell>
          <cell r="J26">
            <v>38718</v>
          </cell>
          <cell r="K26" t="str">
            <v>BP06</v>
          </cell>
          <cell r="M26" t="str">
            <v>Tax/Royalty</v>
          </cell>
          <cell r="AC26">
            <v>0</v>
          </cell>
          <cell r="AD26">
            <v>0</v>
          </cell>
        </row>
        <row r="27">
          <cell r="G27" t="str">
            <v>CAWTHORNE CHANNEL</v>
          </cell>
          <cell r="J27">
            <v>38718</v>
          </cell>
          <cell r="K27" t="str">
            <v>BP06</v>
          </cell>
          <cell r="M27" t="str">
            <v>Tax/Royalty</v>
          </cell>
          <cell r="AC27">
            <v>1060063.65234375</v>
          </cell>
          <cell r="AD27">
            <v>387177.87603759766</v>
          </cell>
        </row>
        <row r="28">
          <cell r="G28" t="str">
            <v>DIEBU CREEK</v>
          </cell>
          <cell r="J28">
            <v>38718</v>
          </cell>
          <cell r="K28" t="str">
            <v>BP06</v>
          </cell>
          <cell r="M28" t="str">
            <v>Tax/Royalty</v>
          </cell>
          <cell r="AC28">
            <v>0</v>
          </cell>
          <cell r="AD28">
            <v>0</v>
          </cell>
        </row>
        <row r="29">
          <cell r="G29" t="str">
            <v>E A</v>
          </cell>
          <cell r="K29" t="str">
            <v>BP06</v>
          </cell>
          <cell r="M29" t="str">
            <v>Margin</v>
          </cell>
          <cell r="AC29">
            <v>174805.38891601562</v>
          </cell>
          <cell r="AD29">
            <v>63852.543045043945</v>
          </cell>
        </row>
        <row r="30">
          <cell r="G30" t="str">
            <v>EGBEMA</v>
          </cell>
          <cell r="J30">
            <v>38718</v>
          </cell>
          <cell r="K30" t="str">
            <v>BP06</v>
          </cell>
          <cell r="M30" t="str">
            <v>Tax/Royalty</v>
          </cell>
          <cell r="AC30">
            <v>8.7019998954059041E-13</v>
          </cell>
          <cell r="AD30">
            <v>3.1777350729630428E-13</v>
          </cell>
        </row>
        <row r="31">
          <cell r="G31" t="str">
            <v>EGBEMA WEST</v>
          </cell>
          <cell r="J31">
            <v>38718</v>
          </cell>
          <cell r="K31" t="str">
            <v>BP06</v>
          </cell>
          <cell r="M31" t="str">
            <v>Tax/Royalty</v>
          </cell>
          <cell r="AC31">
            <v>5.3368999757691382E-12</v>
          </cell>
          <cell r="AD31">
            <v>1.9496444931578483E-12</v>
          </cell>
        </row>
        <row r="32">
          <cell r="G32" t="str">
            <v>EGWA</v>
          </cell>
          <cell r="J32">
            <v>38718</v>
          </cell>
          <cell r="K32" t="str">
            <v>BP06</v>
          </cell>
          <cell r="M32" t="str">
            <v>Tax/Royalty</v>
          </cell>
          <cell r="AC32">
            <v>39933.659452438354</v>
          </cell>
          <cell r="AD32">
            <v>14584.460047245026</v>
          </cell>
        </row>
        <row r="33">
          <cell r="G33" t="str">
            <v>EJA</v>
          </cell>
          <cell r="J33">
            <v>38718</v>
          </cell>
          <cell r="K33" t="str">
            <v>BP06</v>
          </cell>
          <cell r="M33" t="str">
            <v>Tax/Royalty</v>
          </cell>
          <cell r="AC33">
            <v>15271.829570770264</v>
          </cell>
          <cell r="AD33">
            <v>5577.9123554229736</v>
          </cell>
        </row>
        <row r="34">
          <cell r="G34" t="str">
            <v>EKULAMA</v>
          </cell>
          <cell r="J34">
            <v>38718</v>
          </cell>
          <cell r="K34" t="str">
            <v>BP06</v>
          </cell>
          <cell r="M34" t="str">
            <v>Tax/Royalty</v>
          </cell>
          <cell r="AC34">
            <v>91702.798820495605</v>
          </cell>
          <cell r="AD34">
            <v>33492.771406173706</v>
          </cell>
        </row>
        <row r="35">
          <cell r="G35" t="str">
            <v>ELELENWA</v>
          </cell>
          <cell r="J35">
            <v>38718</v>
          </cell>
          <cell r="K35" t="str">
            <v>BP06</v>
          </cell>
          <cell r="M35" t="str">
            <v>Tax/Royalty</v>
          </cell>
          <cell r="AC35">
            <v>20351.199951171875</v>
          </cell>
          <cell r="AD35">
            <v>7433.2904052734375</v>
          </cell>
        </row>
        <row r="36">
          <cell r="G36" t="str">
            <v>ERIEMU</v>
          </cell>
          <cell r="J36">
            <v>38718</v>
          </cell>
          <cell r="K36" t="str">
            <v>BP06</v>
          </cell>
          <cell r="M36" t="str">
            <v>Tax/Royalty</v>
          </cell>
          <cell r="AC36">
            <v>7505.0439720153809</v>
          </cell>
          <cell r="AD36">
            <v>2741.1125564575195</v>
          </cell>
        </row>
        <row r="37">
          <cell r="G37" t="str">
            <v>ESCRAVOS BEACH</v>
          </cell>
          <cell r="J37">
            <v>38718</v>
          </cell>
          <cell r="K37" t="str">
            <v>BP06</v>
          </cell>
          <cell r="M37" t="str">
            <v>Tax/Royalty</v>
          </cell>
          <cell r="AC37">
            <v>12605.771961688995</v>
          </cell>
          <cell r="AD37">
            <v>4603.7233507633209</v>
          </cell>
        </row>
        <row r="38">
          <cell r="G38" t="str">
            <v>ETELEBOU</v>
          </cell>
          <cell r="J38">
            <v>38718</v>
          </cell>
          <cell r="K38" t="str">
            <v>BP06</v>
          </cell>
          <cell r="M38" t="str">
            <v>Tax/Royalty</v>
          </cell>
          <cell r="AC38">
            <v>-4.1171699838478404E-12</v>
          </cell>
          <cell r="AD38">
            <v>-1.5034945944486511E-12</v>
          </cell>
        </row>
        <row r="39">
          <cell r="G39" t="str">
            <v>EVWRENI</v>
          </cell>
          <cell r="J39">
            <v>38718</v>
          </cell>
          <cell r="K39" t="str">
            <v>BP06</v>
          </cell>
          <cell r="M39" t="str">
            <v>Tax/Royalty</v>
          </cell>
          <cell r="AC39">
            <v>0</v>
          </cell>
          <cell r="AD39">
            <v>0</v>
          </cell>
        </row>
        <row r="40">
          <cell r="G40" t="str">
            <v>FORCADOS YOKRI</v>
          </cell>
          <cell r="J40">
            <v>38718</v>
          </cell>
          <cell r="K40" t="str">
            <v>BP06</v>
          </cell>
          <cell r="M40" t="str">
            <v>Tax/Royalty</v>
          </cell>
          <cell r="AC40">
            <v>57063.3310546875</v>
          </cell>
          <cell r="AD40">
            <v>20843.883102416992</v>
          </cell>
        </row>
        <row r="41">
          <cell r="G41" t="str">
            <v>GBARAN</v>
          </cell>
          <cell r="J41">
            <v>38718</v>
          </cell>
          <cell r="K41" t="str">
            <v>BP06</v>
          </cell>
          <cell r="M41" t="str">
            <v>Tax/Royalty</v>
          </cell>
          <cell r="AC41">
            <v>1437</v>
          </cell>
          <cell r="AD41">
            <v>524.90081787109375</v>
          </cell>
        </row>
        <row r="42">
          <cell r="G42" t="str">
            <v>IMO RIVER</v>
          </cell>
          <cell r="J42">
            <v>38718</v>
          </cell>
          <cell r="K42" t="str">
            <v>BP06</v>
          </cell>
          <cell r="M42" t="str">
            <v>Tax/Royalty</v>
          </cell>
          <cell r="AC42">
            <v>39863.729478359222</v>
          </cell>
          <cell r="AD42">
            <v>14559.902263760567</v>
          </cell>
        </row>
        <row r="43">
          <cell r="G43" t="str">
            <v>ISIMIRI</v>
          </cell>
          <cell r="J43">
            <v>38718</v>
          </cell>
          <cell r="K43" t="str">
            <v>BP06</v>
          </cell>
          <cell r="M43" t="str">
            <v>Tax/Royalty</v>
          </cell>
          <cell r="AC43">
            <v>-2.8789000263568232E-12</v>
          </cell>
          <cell r="AD43">
            <v>-1.0516882232702168E-12</v>
          </cell>
        </row>
        <row r="44">
          <cell r="G44" t="str">
            <v>ISOKO</v>
          </cell>
          <cell r="J44">
            <v>38718</v>
          </cell>
          <cell r="K44" t="str">
            <v>BP06</v>
          </cell>
          <cell r="M44" t="str">
            <v>Tax/Royalty</v>
          </cell>
          <cell r="AC44">
            <v>0</v>
          </cell>
          <cell r="AD44">
            <v>0</v>
          </cell>
        </row>
        <row r="45">
          <cell r="G45" t="str">
            <v>JONES CREEK</v>
          </cell>
          <cell r="J45">
            <v>38718</v>
          </cell>
          <cell r="K45" t="str">
            <v>BP06</v>
          </cell>
          <cell r="M45" t="str">
            <v>Tax/Royalty</v>
          </cell>
          <cell r="AC45">
            <v>48452.609203338623</v>
          </cell>
          <cell r="AD45">
            <v>17694.903100967407</v>
          </cell>
        </row>
        <row r="46">
          <cell r="G46" t="str">
            <v>KANBO</v>
          </cell>
          <cell r="J46">
            <v>38718</v>
          </cell>
          <cell r="K46" t="str">
            <v>BP06</v>
          </cell>
          <cell r="M46" t="str">
            <v>Tax/Royalty</v>
          </cell>
          <cell r="AC46">
            <v>0</v>
          </cell>
          <cell r="AD46">
            <v>0</v>
          </cell>
        </row>
        <row r="47">
          <cell r="G47" t="str">
            <v>KOLO CREEK</v>
          </cell>
          <cell r="J47">
            <v>38718</v>
          </cell>
          <cell r="K47" t="str">
            <v>BP06</v>
          </cell>
          <cell r="M47" t="str">
            <v>Tax/Royalty</v>
          </cell>
          <cell r="AC47">
            <v>1776.0999755859375</v>
          </cell>
          <cell r="AD47">
            <v>648.81130981445312</v>
          </cell>
        </row>
        <row r="48">
          <cell r="G48" t="str">
            <v>KOKORI</v>
          </cell>
          <cell r="J48">
            <v>38718</v>
          </cell>
          <cell r="K48" t="str">
            <v>BP06</v>
          </cell>
          <cell r="M48" t="str">
            <v>Tax/Royalty</v>
          </cell>
          <cell r="AC48">
            <v>20996.726959228516</v>
          </cell>
          <cell r="AD48">
            <v>7668.8746185302734</v>
          </cell>
        </row>
        <row r="49">
          <cell r="G49" t="str">
            <v>KRAKAMA</v>
          </cell>
          <cell r="J49">
            <v>38718</v>
          </cell>
          <cell r="K49" t="str">
            <v>BP06</v>
          </cell>
          <cell r="M49" t="str">
            <v>Tax/Royalty</v>
          </cell>
          <cell r="AC49">
            <v>9734.7399253845215</v>
          </cell>
          <cell r="AD49">
            <v>3555.0736885070801</v>
          </cell>
        </row>
        <row r="50">
          <cell r="G50" t="str">
            <v>MINI NTA</v>
          </cell>
          <cell r="J50">
            <v>38718</v>
          </cell>
          <cell r="K50" t="str">
            <v>BP06</v>
          </cell>
          <cell r="M50" t="str">
            <v>Tax/Royalty</v>
          </cell>
          <cell r="AC50">
            <v>1.3696799770757107E-11</v>
          </cell>
          <cell r="AD50">
            <v>5.0034524049988316E-12</v>
          </cell>
        </row>
        <row r="51">
          <cell r="G51" t="str">
            <v>NEMBE CREEK EAST</v>
          </cell>
          <cell r="J51">
            <v>38718</v>
          </cell>
          <cell r="K51" t="str">
            <v>BP06</v>
          </cell>
          <cell r="M51" t="str">
            <v>Tax/Royalty</v>
          </cell>
          <cell r="AC51">
            <v>40168</v>
          </cell>
          <cell r="AD51">
            <v>14671.204605102539</v>
          </cell>
        </row>
        <row r="52">
          <cell r="G52" t="str">
            <v>NEMBE CREEK</v>
          </cell>
          <cell r="J52">
            <v>38718</v>
          </cell>
          <cell r="K52" t="str">
            <v>BP06</v>
          </cell>
          <cell r="M52" t="str">
            <v>Tax/Royalty</v>
          </cell>
          <cell r="AC52">
            <v>201795.92097473145</v>
          </cell>
          <cell r="AD52">
            <v>73701.953075408936</v>
          </cell>
        </row>
        <row r="53">
          <cell r="G53" t="str">
            <v>NKALI</v>
          </cell>
          <cell r="J53">
            <v>38718</v>
          </cell>
          <cell r="K53" t="str">
            <v>BP06</v>
          </cell>
          <cell r="M53" t="str">
            <v>Tax/Royalty</v>
          </cell>
          <cell r="AC53">
            <v>7260.2000122070312</v>
          </cell>
          <cell r="AD53">
            <v>2651.6421356201172</v>
          </cell>
        </row>
        <row r="54">
          <cell r="G54" t="str">
            <v>NUN RIVER</v>
          </cell>
          <cell r="J54">
            <v>38718</v>
          </cell>
          <cell r="K54" t="str">
            <v>BP06</v>
          </cell>
          <cell r="M54" t="str">
            <v>Tax/Royalty</v>
          </cell>
          <cell r="AC54">
            <v>0</v>
          </cell>
          <cell r="AD54">
            <v>0</v>
          </cell>
        </row>
        <row r="55">
          <cell r="G55" t="str">
            <v>OBELE</v>
          </cell>
          <cell r="J55">
            <v>38718</v>
          </cell>
          <cell r="K55" t="str">
            <v>BP06</v>
          </cell>
          <cell r="M55" t="str">
            <v>Tax/Royalty</v>
          </cell>
          <cell r="AC55">
            <v>0</v>
          </cell>
          <cell r="AD55">
            <v>0</v>
          </cell>
        </row>
        <row r="56">
          <cell r="G56" t="str">
            <v>OBEN</v>
          </cell>
          <cell r="J56">
            <v>38718</v>
          </cell>
          <cell r="K56" t="str">
            <v>BP06</v>
          </cell>
          <cell r="M56" t="str">
            <v>Tax/Royalty</v>
          </cell>
          <cell r="AC56">
            <v>0</v>
          </cell>
          <cell r="AD56">
            <v>0</v>
          </cell>
        </row>
        <row r="57">
          <cell r="G57" t="str">
            <v>OBEN</v>
          </cell>
          <cell r="J57">
            <v>38718</v>
          </cell>
          <cell r="K57" t="str">
            <v>BP06</v>
          </cell>
          <cell r="M57" t="str">
            <v>Tax/Royalty</v>
          </cell>
          <cell r="AC57">
            <v>10069.160026550293</v>
          </cell>
          <cell r="AD57">
            <v>3677.6295585632324</v>
          </cell>
        </row>
        <row r="58">
          <cell r="G58" t="str">
            <v>OBIGBO NORTH</v>
          </cell>
          <cell r="J58">
            <v>38718</v>
          </cell>
          <cell r="K58" t="str">
            <v>BP06</v>
          </cell>
          <cell r="M58" t="str">
            <v>Tax/Royalty</v>
          </cell>
          <cell r="AC58">
            <v>0</v>
          </cell>
          <cell r="AD58">
            <v>0</v>
          </cell>
        </row>
        <row r="59">
          <cell r="G59" t="str">
            <v>OBIGBO NORTH</v>
          </cell>
          <cell r="J59">
            <v>38718</v>
          </cell>
          <cell r="K59" t="str">
            <v>BP06</v>
          </cell>
          <cell r="M59" t="str">
            <v>Tax/Royalty</v>
          </cell>
          <cell r="AC59">
            <v>161888.41858673096</v>
          </cell>
          <cell r="AD59">
            <v>59129.56990814209</v>
          </cell>
        </row>
        <row r="60">
          <cell r="G60" t="str">
            <v>ODEAMA CREEK</v>
          </cell>
          <cell r="J60">
            <v>38718</v>
          </cell>
          <cell r="K60" t="str">
            <v>BP06</v>
          </cell>
          <cell r="M60" t="str">
            <v>Tax/Royalty</v>
          </cell>
          <cell r="AC60">
            <v>42345.799919128418</v>
          </cell>
          <cell r="AD60">
            <v>15466.408109664917</v>
          </cell>
        </row>
        <row r="61">
          <cell r="G61" t="str">
            <v>ODIDI</v>
          </cell>
          <cell r="J61">
            <v>38718</v>
          </cell>
          <cell r="K61" t="str">
            <v>BP06</v>
          </cell>
          <cell r="M61" t="str">
            <v>Tax/Royalty</v>
          </cell>
          <cell r="AC61">
            <v>35503.609909057617</v>
          </cell>
          <cell r="AD61">
            <v>12967.009573936462</v>
          </cell>
        </row>
        <row r="62">
          <cell r="G62" t="str">
            <v>ODIDI</v>
          </cell>
          <cell r="J62">
            <v>38718</v>
          </cell>
          <cell r="K62" t="str">
            <v>BP06</v>
          </cell>
          <cell r="M62" t="str">
            <v>Tax/Royalty</v>
          </cell>
          <cell r="AC62">
            <v>0</v>
          </cell>
          <cell r="AD62">
            <v>0</v>
          </cell>
        </row>
        <row r="63">
          <cell r="G63" t="str">
            <v>OGBOTOBO</v>
          </cell>
          <cell r="J63">
            <v>38718</v>
          </cell>
          <cell r="K63" t="str">
            <v>BP06</v>
          </cell>
          <cell r="M63" t="str">
            <v>Tax/Royalty</v>
          </cell>
          <cell r="AC63">
            <v>0</v>
          </cell>
          <cell r="AD63">
            <v>0</v>
          </cell>
        </row>
        <row r="64">
          <cell r="G64" t="str">
            <v>OGINI</v>
          </cell>
          <cell r="J64">
            <v>38718</v>
          </cell>
          <cell r="K64" t="str">
            <v>BP06</v>
          </cell>
          <cell r="M64" t="str">
            <v>Tax/Royalty</v>
          </cell>
          <cell r="AC64">
            <v>0</v>
          </cell>
          <cell r="AD64">
            <v>0</v>
          </cell>
        </row>
        <row r="65">
          <cell r="G65" t="str">
            <v>OGUTA</v>
          </cell>
          <cell r="J65">
            <v>38718</v>
          </cell>
          <cell r="K65" t="str">
            <v>BP06</v>
          </cell>
          <cell r="M65" t="str">
            <v>Tax/Royalty</v>
          </cell>
          <cell r="AC65">
            <v>-7.391319977942401E-12</v>
          </cell>
          <cell r="AD65">
            <v>-2.7001543904427161E-12</v>
          </cell>
        </row>
        <row r="66">
          <cell r="G66" t="str">
            <v>OLOMORO</v>
          </cell>
          <cell r="J66">
            <v>38718</v>
          </cell>
          <cell r="K66" t="str">
            <v>BP06</v>
          </cell>
          <cell r="M66" t="str">
            <v>Tax/Royalty</v>
          </cell>
          <cell r="AC66">
            <v>53384.879730224609</v>
          </cell>
          <cell r="AD66">
            <v>19499.125259399414</v>
          </cell>
        </row>
        <row r="67">
          <cell r="G67" t="str">
            <v>OPUKUSHI NORTH</v>
          </cell>
          <cell r="J67">
            <v>38718</v>
          </cell>
          <cell r="K67" t="str">
            <v>BP06</v>
          </cell>
          <cell r="M67" t="str">
            <v>Tax/Royalty</v>
          </cell>
          <cell r="AC67">
            <v>0</v>
          </cell>
          <cell r="AD67">
            <v>0</v>
          </cell>
        </row>
        <row r="68">
          <cell r="G68" t="str">
            <v>OPOMOYO</v>
          </cell>
          <cell r="J68">
            <v>38718</v>
          </cell>
          <cell r="K68" t="str">
            <v>BP06</v>
          </cell>
          <cell r="M68" t="str">
            <v>Tax/Royalty</v>
          </cell>
          <cell r="AC68">
            <v>0</v>
          </cell>
          <cell r="AD68">
            <v>0</v>
          </cell>
        </row>
        <row r="69">
          <cell r="G69" t="str">
            <v>OPUAMA</v>
          </cell>
          <cell r="J69">
            <v>38718</v>
          </cell>
          <cell r="K69" t="str">
            <v>BP06</v>
          </cell>
          <cell r="M69" t="str">
            <v>Tax/Royalty</v>
          </cell>
          <cell r="AC69">
            <v>958.80000305175781</v>
          </cell>
          <cell r="AD69">
            <v>350.15671539306641</v>
          </cell>
        </row>
        <row r="70">
          <cell r="G70" t="str">
            <v>OPUKUSHI</v>
          </cell>
          <cell r="J70">
            <v>38718</v>
          </cell>
          <cell r="K70" t="str">
            <v>BP06</v>
          </cell>
          <cell r="M70" t="str">
            <v>Tax/Royalty</v>
          </cell>
          <cell r="AC70">
            <v>0</v>
          </cell>
          <cell r="AD70">
            <v>0</v>
          </cell>
        </row>
        <row r="71">
          <cell r="G71" t="str">
            <v>ORONI</v>
          </cell>
          <cell r="H71" t="str">
            <v>Oroni</v>
          </cell>
          <cell r="J71">
            <v>38718</v>
          </cell>
          <cell r="K71" t="str">
            <v>BP06</v>
          </cell>
          <cell r="M71" t="str">
            <v>Unproved Developed</v>
          </cell>
          <cell r="AC71">
            <v>0</v>
          </cell>
          <cell r="AD71">
            <v>0</v>
          </cell>
        </row>
        <row r="72">
          <cell r="G72" t="str">
            <v>ORUBIRI</v>
          </cell>
          <cell r="J72">
            <v>38718</v>
          </cell>
          <cell r="K72" t="str">
            <v>BP06</v>
          </cell>
          <cell r="M72" t="str">
            <v>Tax/Royalty</v>
          </cell>
          <cell r="AC72">
            <v>0</v>
          </cell>
          <cell r="AD72">
            <v>0</v>
          </cell>
        </row>
        <row r="73">
          <cell r="G73" t="str">
            <v>OTAMINI</v>
          </cell>
          <cell r="J73">
            <v>38718</v>
          </cell>
          <cell r="K73" t="str">
            <v>BP06</v>
          </cell>
          <cell r="M73" t="str">
            <v>Tax/Royalty</v>
          </cell>
          <cell r="AC73">
            <v>0</v>
          </cell>
          <cell r="AD73">
            <v>0</v>
          </cell>
        </row>
        <row r="74">
          <cell r="G74" t="str">
            <v>OTUMARA</v>
          </cell>
          <cell r="J74">
            <v>38718</v>
          </cell>
          <cell r="K74" t="str">
            <v>BP06</v>
          </cell>
          <cell r="M74" t="str">
            <v>Tax/Royalty</v>
          </cell>
          <cell r="AC74">
            <v>0</v>
          </cell>
          <cell r="AD74">
            <v>0</v>
          </cell>
        </row>
        <row r="75">
          <cell r="G75" t="str">
            <v>OTUMARA</v>
          </cell>
          <cell r="J75">
            <v>38718</v>
          </cell>
          <cell r="K75" t="str">
            <v>BP06</v>
          </cell>
          <cell r="M75" t="str">
            <v>Tax/Royalty</v>
          </cell>
          <cell r="AC75">
            <v>0</v>
          </cell>
          <cell r="AD75">
            <v>0</v>
          </cell>
        </row>
        <row r="76">
          <cell r="G76" t="str">
            <v>OVHOR</v>
          </cell>
          <cell r="H76" t="str">
            <v>OVHOR</v>
          </cell>
          <cell r="J76">
            <v>38718</v>
          </cell>
          <cell r="K76" t="str">
            <v>BP06</v>
          </cell>
          <cell r="M76" t="str">
            <v>Unproved Developed</v>
          </cell>
          <cell r="AC76">
            <v>5152.9749833345413</v>
          </cell>
          <cell r="AD76">
            <v>1882.0240097045898</v>
          </cell>
        </row>
        <row r="77">
          <cell r="G77" t="str">
            <v>OWEH</v>
          </cell>
          <cell r="H77" t="str">
            <v>OWEH</v>
          </cell>
          <cell r="J77">
            <v>38718</v>
          </cell>
          <cell r="K77" t="str">
            <v>BP06</v>
          </cell>
          <cell r="M77" t="str">
            <v>Unproved Developed</v>
          </cell>
          <cell r="AC77">
            <v>24229.629852294922</v>
          </cell>
          <cell r="AD77">
            <v>8849.7355346679688</v>
          </cell>
        </row>
        <row r="78">
          <cell r="G78" t="str">
            <v>RUMUEKPE</v>
          </cell>
          <cell r="J78">
            <v>38718</v>
          </cell>
          <cell r="K78" t="str">
            <v>BP06</v>
          </cell>
          <cell r="M78" t="str">
            <v>Tax/Royalty</v>
          </cell>
          <cell r="AC78">
            <v>1.0240000172670807E-13</v>
          </cell>
          <cell r="AD78">
            <v>3.7410702587539237E-14</v>
          </cell>
        </row>
        <row r="79">
          <cell r="G79" t="str">
            <v>SAGHARA</v>
          </cell>
          <cell r="J79">
            <v>38718</v>
          </cell>
          <cell r="K79" t="str">
            <v>BP06</v>
          </cell>
          <cell r="M79" t="str">
            <v>Tax/Royalty</v>
          </cell>
          <cell r="AC79">
            <v>0</v>
          </cell>
          <cell r="AD79">
            <v>0</v>
          </cell>
        </row>
        <row r="80">
          <cell r="G80" t="str">
            <v>SAPELE</v>
          </cell>
          <cell r="J80">
            <v>38718</v>
          </cell>
          <cell r="K80" t="str">
            <v>BP06</v>
          </cell>
          <cell r="M80" t="str">
            <v>Tax/Royalty</v>
          </cell>
          <cell r="AC80">
            <v>0</v>
          </cell>
          <cell r="AD80">
            <v>0</v>
          </cell>
        </row>
        <row r="81">
          <cell r="G81" t="str">
            <v>SAPELE</v>
          </cell>
          <cell r="H81" t="str">
            <v>SAPELE</v>
          </cell>
          <cell r="J81">
            <v>38718</v>
          </cell>
          <cell r="K81" t="str">
            <v>BP06</v>
          </cell>
          <cell r="M81" t="str">
            <v>Unproved Developed</v>
          </cell>
          <cell r="AC81">
            <v>60041.5</v>
          </cell>
          <cell r="AD81">
            <v>21929.712341308594</v>
          </cell>
        </row>
        <row r="82">
          <cell r="G82" t="str">
            <v>SANTA BARBARA</v>
          </cell>
          <cell r="J82">
            <v>38718</v>
          </cell>
          <cell r="K82" t="str">
            <v>BP06</v>
          </cell>
          <cell r="M82" t="str">
            <v>Tax/Royalty</v>
          </cell>
          <cell r="AC82">
            <v>34660.5</v>
          </cell>
          <cell r="AD82">
            <v>12658.842643737793</v>
          </cell>
        </row>
        <row r="83">
          <cell r="G83" t="str">
            <v>SEIBOU</v>
          </cell>
          <cell r="J83">
            <v>38718</v>
          </cell>
          <cell r="K83" t="str">
            <v>BP06</v>
          </cell>
          <cell r="M83" t="str">
            <v>Tax/Royalty</v>
          </cell>
          <cell r="AC83">
            <v>0</v>
          </cell>
          <cell r="AD83">
            <v>0</v>
          </cell>
        </row>
        <row r="84">
          <cell r="G84" t="str">
            <v>SOKU</v>
          </cell>
          <cell r="J84">
            <v>38718</v>
          </cell>
          <cell r="K84" t="str">
            <v>BP06</v>
          </cell>
          <cell r="M84" t="str">
            <v>Tax/Royalty</v>
          </cell>
          <cell r="AC84">
            <v>0</v>
          </cell>
          <cell r="AD84">
            <v>0</v>
          </cell>
        </row>
        <row r="85">
          <cell r="G85" t="str">
            <v>SOKU</v>
          </cell>
          <cell r="J85">
            <v>38718</v>
          </cell>
          <cell r="K85" t="str">
            <v>BP06</v>
          </cell>
          <cell r="M85" t="str">
            <v>Tax/Royalty</v>
          </cell>
          <cell r="AC85">
            <v>152538.56117630005</v>
          </cell>
          <cell r="AD85">
            <v>55708.162190914154</v>
          </cell>
        </row>
        <row r="86">
          <cell r="G86" t="str">
            <v>TUNU</v>
          </cell>
          <cell r="J86">
            <v>38718</v>
          </cell>
          <cell r="K86" t="str">
            <v>BP06</v>
          </cell>
          <cell r="M86" t="str">
            <v>Tax/Royalty</v>
          </cell>
          <cell r="AC86">
            <v>0</v>
          </cell>
          <cell r="AD86">
            <v>0</v>
          </cell>
        </row>
        <row r="87">
          <cell r="G87" t="str">
            <v>UBEFAN</v>
          </cell>
          <cell r="J87">
            <v>38718</v>
          </cell>
          <cell r="K87" t="str">
            <v>BP06</v>
          </cell>
          <cell r="M87" t="str">
            <v>Tax/Royalty</v>
          </cell>
          <cell r="AC87">
            <v>0</v>
          </cell>
          <cell r="AD87">
            <v>0</v>
          </cell>
        </row>
        <row r="88">
          <cell r="G88" t="str">
            <v>UBIE</v>
          </cell>
          <cell r="J88">
            <v>38718</v>
          </cell>
          <cell r="K88" t="str">
            <v>BP06</v>
          </cell>
          <cell r="M88" t="str">
            <v>Tax/Royalty</v>
          </cell>
          <cell r="AC88">
            <v>0</v>
          </cell>
          <cell r="AD88">
            <v>0</v>
          </cell>
        </row>
        <row r="89">
          <cell r="G89" t="str">
            <v>UGADA</v>
          </cell>
          <cell r="J89">
            <v>38718</v>
          </cell>
          <cell r="K89" t="str">
            <v>BP06</v>
          </cell>
          <cell r="M89" t="str">
            <v>Tax/Royalty</v>
          </cell>
          <cell r="AC89">
            <v>4.3399999306165116E-12</v>
          </cell>
          <cell r="AD89">
            <v>1.5854800653782031E-12</v>
          </cell>
        </row>
        <row r="90">
          <cell r="G90" t="str">
            <v>UGHELLI EAST</v>
          </cell>
          <cell r="H90" t="str">
            <v>UGHELLI EAST</v>
          </cell>
          <cell r="J90">
            <v>38718</v>
          </cell>
          <cell r="K90" t="str">
            <v>BP06</v>
          </cell>
          <cell r="M90" t="str">
            <v>Tax/Royalty</v>
          </cell>
          <cell r="AC90">
            <v>0</v>
          </cell>
          <cell r="AD90">
            <v>0</v>
          </cell>
        </row>
        <row r="91">
          <cell r="G91" t="str">
            <v>UGHELLI EAST</v>
          </cell>
          <cell r="H91" t="str">
            <v>UGHELLI EAST</v>
          </cell>
          <cell r="J91">
            <v>38718</v>
          </cell>
          <cell r="K91" t="str">
            <v>BP06</v>
          </cell>
          <cell r="M91" t="str">
            <v>Unproved Developed</v>
          </cell>
          <cell r="AC91">
            <v>0</v>
          </cell>
          <cell r="AD91">
            <v>0</v>
          </cell>
        </row>
        <row r="92">
          <cell r="G92" t="str">
            <v>UGHELLI WEST</v>
          </cell>
          <cell r="H92" t="str">
            <v>UGHELLI WEST</v>
          </cell>
          <cell r="J92">
            <v>38718</v>
          </cell>
          <cell r="K92" t="str">
            <v>BP06</v>
          </cell>
          <cell r="M92" t="str">
            <v>Unproved Developed</v>
          </cell>
          <cell r="AC92">
            <v>0</v>
          </cell>
          <cell r="AD92">
            <v>0</v>
          </cell>
        </row>
        <row r="93">
          <cell r="G93" t="str">
            <v>UMUECHEM</v>
          </cell>
          <cell r="J93">
            <v>38718</v>
          </cell>
          <cell r="K93" t="str">
            <v>BP06</v>
          </cell>
          <cell r="M93" t="str">
            <v>Tax/Royalty</v>
          </cell>
          <cell r="AC93">
            <v>0</v>
          </cell>
          <cell r="AD93">
            <v>0</v>
          </cell>
        </row>
        <row r="94">
          <cell r="G94" t="str">
            <v>UTOROGU</v>
          </cell>
          <cell r="J94">
            <v>38718</v>
          </cell>
          <cell r="K94" t="str">
            <v>BP06</v>
          </cell>
          <cell r="M94" t="str">
            <v>WLA LAND AREA WEST</v>
          </cell>
          <cell r="AC94">
            <v>0</v>
          </cell>
          <cell r="AD94">
            <v>0</v>
          </cell>
        </row>
        <row r="95">
          <cell r="G95" t="str">
            <v>UTOROGU</v>
          </cell>
          <cell r="H95" t="str">
            <v>UTOROGU</v>
          </cell>
          <cell r="J95">
            <v>38718</v>
          </cell>
          <cell r="K95" t="str">
            <v>BP06</v>
          </cell>
          <cell r="M95" t="str">
            <v>Unproved Developed</v>
          </cell>
          <cell r="AC95">
            <v>55244.559020996094</v>
          </cell>
          <cell r="AD95">
            <v>20177.408660888672</v>
          </cell>
        </row>
        <row r="96">
          <cell r="G96" t="str">
            <v>UZERE EAST</v>
          </cell>
          <cell r="H96" t="str">
            <v>UZERE EAST</v>
          </cell>
          <cell r="J96">
            <v>38718</v>
          </cell>
          <cell r="K96" t="str">
            <v>BP06</v>
          </cell>
          <cell r="M96" t="str">
            <v>Unproved Developed</v>
          </cell>
          <cell r="AC96">
            <v>14429.175361633301</v>
          </cell>
          <cell r="AD96">
            <v>5270.2364273071289</v>
          </cell>
        </row>
        <row r="97">
          <cell r="G97" t="str">
            <v>UZERE WEST</v>
          </cell>
          <cell r="H97" t="str">
            <v>UZERE WEST</v>
          </cell>
          <cell r="J97">
            <v>38718</v>
          </cell>
          <cell r="K97" t="str">
            <v>BP06</v>
          </cell>
          <cell r="M97" t="str">
            <v>Unproved Developed</v>
          </cell>
          <cell r="AC97">
            <v>15161.364082336426</v>
          </cell>
          <cell r="AD97">
            <v>5537.5285205841064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2006 MT IAP SEQUENCE "/>
      <sheetName val="Q1 2006 MT-IAP_BP"/>
      <sheetName val="Well Readiness Mar'06 Sequence2"/>
      <sheetName val="Maintenace"/>
      <sheetName val="Mapping Fields to AGG node"/>
      <sheetName val="Maintenace_working"/>
      <sheetName val="DraftWell Readiness Mar'06 Seq"/>
      <sheetName val="Materials"/>
      <sheetName val="Loc Prep"/>
      <sheetName val="Flowline"/>
      <sheetName val="MoU"/>
      <sheetName val="NTD readiness"/>
      <sheetName val="Q1 2006 MT-IAP_P3e"/>
      <sheetName val="MARCH 2006 MT IAP SEQUENCE  "/>
      <sheetName val="Well Readiness Mar'06 Seq"/>
      <sheetName val="EIA"/>
      <sheetName val="EIA (2)"/>
      <sheetName val="Land acquisition status"/>
      <sheetName val="Mar IAP Land Acq Sequence"/>
    </sheetNames>
    <sheetDataSet>
      <sheetData sheetId="0"/>
      <sheetData sheetId="1"/>
      <sheetData sheetId="2"/>
      <sheetData sheetId="3"/>
      <sheetData sheetId="4">
        <row r="3">
          <cell r="A3" t="str">
            <v>ADIBAWA</v>
          </cell>
        </row>
        <row r="4">
          <cell r="A4" t="str">
            <v>ADIBAWA NORTHEAST</v>
          </cell>
        </row>
        <row r="5">
          <cell r="A5" t="str">
            <v>AFAM</v>
          </cell>
        </row>
        <row r="6">
          <cell r="A6" t="str">
            <v>AFIESERE</v>
          </cell>
        </row>
        <row r="7">
          <cell r="A7" t="str">
            <v>AFREMO</v>
          </cell>
        </row>
        <row r="8">
          <cell r="A8" t="str">
            <v xml:space="preserve">AGBADA </v>
          </cell>
        </row>
        <row r="9">
          <cell r="A9" t="str">
            <v>AGBADA NORTH</v>
          </cell>
        </row>
        <row r="10">
          <cell r="A10" t="str">
            <v>AGBAYA</v>
          </cell>
        </row>
        <row r="11">
          <cell r="A11" t="str">
            <v>AHIA</v>
          </cell>
        </row>
        <row r="12">
          <cell r="A12" t="str">
            <v>AJATITON</v>
          </cell>
        </row>
        <row r="13">
          <cell r="A13" t="str">
            <v>AJOKPORI</v>
          </cell>
        </row>
        <row r="14">
          <cell r="A14" t="str">
            <v>AJUJU</v>
          </cell>
        </row>
        <row r="15">
          <cell r="A15" t="str">
            <v>AKASO</v>
          </cell>
        </row>
        <row r="16">
          <cell r="A16" t="str">
            <v>AKONO</v>
          </cell>
        </row>
        <row r="17">
          <cell r="A17" t="str">
            <v>ALAKIRI</v>
          </cell>
        </row>
        <row r="18">
          <cell r="A18" t="str">
            <v>ALAKIRI EAST</v>
          </cell>
        </row>
        <row r="19">
          <cell r="A19" t="str">
            <v>AMESHI</v>
          </cell>
        </row>
        <row r="20">
          <cell r="A20" t="str">
            <v>AMUKPE</v>
          </cell>
        </row>
        <row r="21">
          <cell r="A21" t="str">
            <v>ANGALALEI</v>
          </cell>
        </row>
        <row r="22">
          <cell r="A22" t="str">
            <v>ANIEZE</v>
          </cell>
        </row>
        <row r="23">
          <cell r="A23" t="str">
            <v>APARA</v>
          </cell>
        </row>
        <row r="24">
          <cell r="A24" t="str">
            <v>ASARAMATORU</v>
          </cell>
        </row>
        <row r="25">
          <cell r="A25" t="str">
            <v>ASARITORU</v>
          </cell>
        </row>
        <row r="26">
          <cell r="A26" t="str">
            <v>ASSA</v>
          </cell>
        </row>
        <row r="27">
          <cell r="A27" t="str">
            <v>ASSA NORTH</v>
          </cell>
        </row>
        <row r="28">
          <cell r="A28" t="str">
            <v>ATALA</v>
          </cell>
        </row>
        <row r="29">
          <cell r="A29" t="str">
            <v>AWOBA</v>
          </cell>
        </row>
        <row r="30">
          <cell r="A30" t="str">
            <v>AWOBA NORTH</v>
          </cell>
        </row>
        <row r="31">
          <cell r="A31" t="str">
            <v>AWOBA NORTHWEST</v>
          </cell>
        </row>
        <row r="32">
          <cell r="A32" t="str">
            <v>BANIELE</v>
          </cell>
        </row>
        <row r="33">
          <cell r="A33" t="str">
            <v>BATAN</v>
          </cell>
        </row>
        <row r="34">
          <cell r="A34" t="str">
            <v xml:space="preserve">BELEMA </v>
          </cell>
        </row>
        <row r="35">
          <cell r="A35" t="str">
            <v>BENISEDE</v>
          </cell>
        </row>
        <row r="36">
          <cell r="A36" t="str">
            <v>BISENI (SAMABRI)</v>
          </cell>
        </row>
        <row r="37">
          <cell r="A37" t="str">
            <v>BODO WEST</v>
          </cell>
        </row>
        <row r="38">
          <cell r="A38" t="str">
            <v>BOMADI</v>
          </cell>
        </row>
        <row r="39">
          <cell r="A39" t="str">
            <v>BOMU</v>
          </cell>
        </row>
        <row r="40">
          <cell r="A40" t="str">
            <v>BONNY</v>
          </cell>
        </row>
        <row r="41">
          <cell r="A41" t="str">
            <v>BUGUMA CREEK</v>
          </cell>
        </row>
        <row r="42">
          <cell r="A42" t="str">
            <v>CAWTHORNE CHANNEL</v>
          </cell>
        </row>
        <row r="43">
          <cell r="A43" t="str">
            <v>DIEBU CREEK</v>
          </cell>
        </row>
        <row r="44">
          <cell r="A44" t="str">
            <v>EA</v>
          </cell>
        </row>
        <row r="45">
          <cell r="A45" t="str">
            <v>EGBEMA</v>
          </cell>
        </row>
        <row r="46">
          <cell r="A46" t="str">
            <v>EGBEMA WEST</v>
          </cell>
        </row>
        <row r="47">
          <cell r="A47" t="str">
            <v>EGBOLOM</v>
          </cell>
        </row>
        <row r="48">
          <cell r="A48" t="str">
            <v>EGWA</v>
          </cell>
        </row>
        <row r="49">
          <cell r="A49" t="str">
            <v>EJA</v>
          </cell>
        </row>
        <row r="50">
          <cell r="A50" t="str">
            <v>EKULAMA</v>
          </cell>
        </row>
        <row r="51">
          <cell r="A51" t="str">
            <v>ELELENWA</v>
          </cell>
        </row>
        <row r="52">
          <cell r="A52" t="str">
            <v>ELEPA</v>
          </cell>
        </row>
        <row r="53">
          <cell r="A53" t="str">
            <v>EMOHUA</v>
          </cell>
        </row>
        <row r="54">
          <cell r="A54" t="str">
            <v>ENWHE</v>
          </cell>
        </row>
        <row r="55">
          <cell r="A55" t="str">
            <v>ERIEMU</v>
          </cell>
        </row>
        <row r="56">
          <cell r="A56" t="str">
            <v>ESCRAVOS BEACH</v>
          </cell>
        </row>
        <row r="57">
          <cell r="A57" t="str">
            <v>ETE</v>
          </cell>
        </row>
        <row r="58">
          <cell r="A58" t="str">
            <v>ETELEBOU</v>
          </cell>
        </row>
        <row r="59">
          <cell r="A59" t="str">
            <v>EVWRENI</v>
          </cell>
        </row>
        <row r="60">
          <cell r="A60" t="str">
            <v>FORCADOS SOUTHWEST</v>
          </cell>
        </row>
        <row r="61">
          <cell r="A61" t="str">
            <v>FORCADOS-YOKRI</v>
          </cell>
        </row>
        <row r="62">
          <cell r="A62" t="str">
            <v>GBARAN</v>
          </cell>
        </row>
        <row r="63">
          <cell r="A63" t="str">
            <v>GBETIOKUN</v>
          </cell>
        </row>
        <row r="64">
          <cell r="A64" t="str">
            <v>H A</v>
          </cell>
        </row>
        <row r="65">
          <cell r="A65" t="str">
            <v>H D</v>
          </cell>
        </row>
        <row r="66">
          <cell r="A66" t="str">
            <v>IBIGWE</v>
          </cell>
        </row>
        <row r="67">
          <cell r="A67" t="str">
            <v>IGBOMOTORU</v>
          </cell>
        </row>
        <row r="68">
          <cell r="A68" t="str">
            <v>IGBOMOTORU NORTH</v>
          </cell>
        </row>
        <row r="69">
          <cell r="A69" t="str">
            <v xml:space="preserve">IMO RIVER </v>
          </cell>
        </row>
        <row r="70">
          <cell r="A70" t="str">
            <v>ISENI</v>
          </cell>
        </row>
        <row r="71">
          <cell r="A71" t="str">
            <v>ISIMIRI</v>
          </cell>
        </row>
        <row r="72">
          <cell r="A72" t="str">
            <v>ISOKO</v>
          </cell>
        </row>
        <row r="73">
          <cell r="A73" t="str">
            <v>ISU</v>
          </cell>
        </row>
        <row r="74">
          <cell r="A74" t="str">
            <v>JONES CREEK</v>
          </cell>
        </row>
        <row r="75">
          <cell r="A75" t="str">
            <v>K D</v>
          </cell>
        </row>
        <row r="76">
          <cell r="A76" t="str">
            <v>K L</v>
          </cell>
        </row>
        <row r="77">
          <cell r="A77" t="str">
            <v>KALAEKULE</v>
          </cell>
        </row>
        <row r="78">
          <cell r="A78" t="str">
            <v>KANBO</v>
          </cell>
        </row>
        <row r="79">
          <cell r="A79" t="str">
            <v>KI</v>
          </cell>
        </row>
        <row r="80">
          <cell r="A80" t="str">
            <v>KOKORI</v>
          </cell>
        </row>
        <row r="81">
          <cell r="A81" t="str">
            <v>KOLO CREEK</v>
          </cell>
        </row>
        <row r="82">
          <cell r="A82" t="str">
            <v>KOROAMA</v>
          </cell>
        </row>
        <row r="83">
          <cell r="A83" t="str">
            <v>KOROKORO</v>
          </cell>
        </row>
        <row r="84">
          <cell r="A84" t="str">
            <v>KORONAMA</v>
          </cell>
        </row>
        <row r="85">
          <cell r="A85" t="str">
            <v>KRAKAMA</v>
          </cell>
        </row>
        <row r="86">
          <cell r="A86" t="str">
            <v>KUGBE</v>
          </cell>
        </row>
        <row r="87">
          <cell r="A87" t="str">
            <v>MINI NTA</v>
          </cell>
        </row>
        <row r="88">
          <cell r="A88" t="str">
            <v>MOSOGAR</v>
          </cell>
        </row>
        <row r="89">
          <cell r="A89" t="str">
            <v xml:space="preserve">NEMBE CREEK </v>
          </cell>
        </row>
        <row r="90">
          <cell r="A90" t="str">
            <v>NEMBE CREEK EAST</v>
          </cell>
        </row>
        <row r="91">
          <cell r="A91" t="str">
            <v>NGBOKO</v>
          </cell>
        </row>
        <row r="92">
          <cell r="A92" t="str">
            <v>NKALI</v>
          </cell>
        </row>
        <row r="93">
          <cell r="A93" t="str">
            <v>NUN RIVER</v>
          </cell>
        </row>
        <row r="94">
          <cell r="A94" t="str">
            <v>OBEAKPU</v>
          </cell>
        </row>
        <row r="95">
          <cell r="A95" t="str">
            <v>OBELE</v>
          </cell>
        </row>
        <row r="96">
          <cell r="A96" t="str">
            <v>OBEN</v>
          </cell>
        </row>
        <row r="97">
          <cell r="A97" t="str">
            <v>OBIGBO</v>
          </cell>
        </row>
        <row r="98">
          <cell r="A98" t="str">
            <v>OBIGBO NORTH</v>
          </cell>
        </row>
        <row r="99">
          <cell r="A99" t="str">
            <v>OBUZO</v>
          </cell>
        </row>
        <row r="100">
          <cell r="A100" t="str">
            <v>ODEAMA CREEK</v>
          </cell>
        </row>
        <row r="101">
          <cell r="A101" t="str">
            <v>ODIDI</v>
          </cell>
        </row>
        <row r="102">
          <cell r="A102" t="str">
            <v>ODON</v>
          </cell>
        </row>
        <row r="103">
          <cell r="A103" t="str">
            <v>OFEMINI</v>
          </cell>
        </row>
        <row r="104">
          <cell r="A104" t="str">
            <v>OFOROLA</v>
          </cell>
        </row>
        <row r="105">
          <cell r="A105" t="str">
            <v>OGARA</v>
          </cell>
        </row>
        <row r="106">
          <cell r="A106" t="str">
            <v>OGARA NORTH</v>
          </cell>
        </row>
        <row r="107">
          <cell r="A107" t="str">
            <v>OGBOTOBO</v>
          </cell>
        </row>
        <row r="108">
          <cell r="A108" t="str">
            <v>OGINI</v>
          </cell>
        </row>
        <row r="109">
          <cell r="A109" t="str">
            <v>OGUTA</v>
          </cell>
        </row>
        <row r="110">
          <cell r="A110" t="str">
            <v>OHURU</v>
          </cell>
        </row>
        <row r="111">
          <cell r="A111" t="str">
            <v>OKIORI</v>
          </cell>
        </row>
        <row r="112">
          <cell r="A112" t="str">
            <v>OKOPORO</v>
          </cell>
        </row>
        <row r="113">
          <cell r="A113" t="str">
            <v>OKOROBA</v>
          </cell>
        </row>
        <row r="114">
          <cell r="A114" t="str">
            <v>OKPOKUNOU</v>
          </cell>
        </row>
        <row r="115">
          <cell r="A115" t="str">
            <v>OKPORHURU</v>
          </cell>
        </row>
        <row r="116">
          <cell r="A116" t="str">
            <v xml:space="preserve">OLOIBIRI </v>
          </cell>
        </row>
        <row r="117">
          <cell r="A117" t="str">
            <v>OLOMORO</v>
          </cell>
        </row>
        <row r="118">
          <cell r="A118" t="str">
            <v>OLOMORO/OLEH</v>
          </cell>
        </row>
        <row r="119">
          <cell r="A119" t="str">
            <v>OLUA</v>
          </cell>
        </row>
        <row r="120">
          <cell r="A120" t="str">
            <v>OPOBO NORTH</v>
          </cell>
        </row>
        <row r="121">
          <cell r="A121" t="str">
            <v>OPOBO SOUTH</v>
          </cell>
        </row>
        <row r="122">
          <cell r="A122" t="str">
            <v>OPOMOYO</v>
          </cell>
        </row>
        <row r="123">
          <cell r="A123" t="str">
            <v>OPUAMA</v>
          </cell>
        </row>
        <row r="124">
          <cell r="A124" t="str">
            <v>OPUGBENE</v>
          </cell>
        </row>
        <row r="125">
          <cell r="A125" t="str">
            <v>OPUKUSHI</v>
          </cell>
        </row>
        <row r="126">
          <cell r="A126" t="str">
            <v>OPUKUSHI NORTH</v>
          </cell>
        </row>
        <row r="127">
          <cell r="A127" t="str">
            <v>OROGHO</v>
          </cell>
        </row>
        <row r="128">
          <cell r="A128" t="str">
            <v>ORONI</v>
          </cell>
        </row>
        <row r="129">
          <cell r="A129" t="str">
            <v>ORUBIRI</v>
          </cell>
        </row>
        <row r="130">
          <cell r="A130" t="str">
            <v>OSIOKA</v>
          </cell>
        </row>
        <row r="131">
          <cell r="A131" t="str">
            <v>OTAKIKPO</v>
          </cell>
        </row>
        <row r="132">
          <cell r="A132" t="str">
            <v>OTAMINI</v>
          </cell>
        </row>
        <row r="133">
          <cell r="A133" t="str">
            <v>OTUMARA</v>
          </cell>
        </row>
        <row r="134">
          <cell r="A134" t="str">
            <v>OVHOR</v>
          </cell>
        </row>
        <row r="135">
          <cell r="A135" t="str">
            <v>OWEH</v>
          </cell>
        </row>
        <row r="136">
          <cell r="A136" t="str">
            <v>OZORO</v>
          </cell>
        </row>
        <row r="137">
          <cell r="A137" t="str">
            <v>RAPELE</v>
          </cell>
        </row>
        <row r="138">
          <cell r="A138" t="str">
            <v>RUMUEKPE</v>
          </cell>
        </row>
        <row r="139">
          <cell r="A139" t="str">
            <v>SAGHARA</v>
          </cell>
        </row>
        <row r="140">
          <cell r="A140" t="str">
            <v>SANTA BARBARA</v>
          </cell>
        </row>
        <row r="141">
          <cell r="A141" t="str">
            <v>SANTA BARBARA SOUTH</v>
          </cell>
        </row>
        <row r="142">
          <cell r="A142" t="str">
            <v>SAPELE</v>
          </cell>
        </row>
        <row r="143">
          <cell r="A143" t="str">
            <v>SEIBOU</v>
          </cell>
        </row>
        <row r="144">
          <cell r="A144" t="str">
            <v>SOKU</v>
          </cell>
        </row>
        <row r="145">
          <cell r="A145" t="str">
            <v>SOKU NORTH</v>
          </cell>
        </row>
        <row r="146">
          <cell r="A146" t="str">
            <v>TUNU</v>
          </cell>
        </row>
        <row r="147">
          <cell r="A147" t="str">
            <v>UBALEME</v>
          </cell>
        </row>
        <row r="148">
          <cell r="A148" t="str">
            <v>UBEFAN</v>
          </cell>
        </row>
        <row r="149">
          <cell r="A149" t="str">
            <v>UBIE</v>
          </cell>
        </row>
        <row r="150">
          <cell r="A150" t="str">
            <v>UBIMA</v>
          </cell>
        </row>
        <row r="151">
          <cell r="A151" t="str">
            <v>UGADA</v>
          </cell>
        </row>
        <row r="152">
          <cell r="A152" t="str">
            <v>UGHELLI EAST</v>
          </cell>
        </row>
        <row r="153">
          <cell r="A153" t="str">
            <v>UGHELLI WEST</v>
          </cell>
        </row>
        <row r="154">
          <cell r="A154" t="str">
            <v>UMUECHEM</v>
          </cell>
        </row>
        <row r="155">
          <cell r="A155" t="str">
            <v>UMUTU</v>
          </cell>
        </row>
        <row r="156">
          <cell r="A156" t="str">
            <v>URHURE</v>
          </cell>
        </row>
        <row r="157">
          <cell r="A157" t="str">
            <v>UTAPATE</v>
          </cell>
        </row>
        <row r="158">
          <cell r="A158" t="str">
            <v>UTAPATE SOUTH</v>
          </cell>
        </row>
        <row r="159">
          <cell r="A159" t="str">
            <v>UTAPATE WEST</v>
          </cell>
        </row>
        <row r="160">
          <cell r="A160" t="str">
            <v>UTOROGU</v>
          </cell>
        </row>
        <row r="161">
          <cell r="A161" t="str">
            <v>UZERE EAST</v>
          </cell>
        </row>
        <row r="162">
          <cell r="A162" t="str">
            <v>UZERE WEST</v>
          </cell>
        </row>
        <row r="163">
          <cell r="A163" t="str">
            <v>UZU</v>
          </cell>
        </row>
        <row r="164">
          <cell r="A164" t="str">
            <v>WARRI RIVER</v>
          </cell>
        </row>
        <row r="165">
          <cell r="A165" t="str">
            <v>YORLA</v>
          </cell>
        </row>
        <row r="166">
          <cell r="A166" t="str">
            <v>ZARAMA</v>
          </cell>
        </row>
        <row r="167">
          <cell r="A167" t="str">
            <v>ABA MANIFOLD</v>
          </cell>
        </row>
        <row r="168">
          <cell r="A168" t="str">
            <v>ZARAMA GAS</v>
          </cell>
        </row>
        <row r="169">
          <cell r="A169" t="str">
            <v>ABA MANIFOLD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AT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Finland"/>
      <sheetName val="Germany"/>
      <sheetName val="Israel"/>
      <sheetName val="S-land"/>
      <sheetName val="ITALY"/>
      <sheetName val="UK"/>
      <sheetName val="USA"/>
      <sheetName val="INTRATE"/>
    </sheetNames>
    <sheetDataSet>
      <sheetData sheetId="0"/>
      <sheetData sheetId="1"/>
      <sheetData sheetId="2"/>
      <sheetData sheetId="3"/>
      <sheetData sheetId="4"/>
      <sheetData sheetId="5"/>
      <sheetData sheetId="6"/>
      <sheetData sheetId="7"/>
      <sheetData sheetId="8">
        <row r="4">
          <cell r="B4">
            <v>43.488</v>
          </cell>
        </row>
        <row r="5">
          <cell r="B5">
            <v>1.6741999999999999</v>
          </cell>
        </row>
        <row r="6">
          <cell r="B6">
            <v>2.1084999999999998</v>
          </cell>
        </row>
        <row r="9">
          <cell r="B9">
            <v>2.0874000000000001</v>
          </cell>
        </row>
        <row r="15">
          <cell r="B15">
            <v>1</v>
          </cell>
        </row>
        <row r="16">
          <cell r="B16">
            <v>0.66749999999999998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CondRate"/>
      <sheetName val="OilCondRate"/>
      <sheetName val="AGRate"/>
      <sheetName val="NAGRate"/>
      <sheetName val="AGSalesRate"/>
      <sheetName val="TotalCapex"/>
      <sheetName val="TotalOp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EGTL Cash flow analysis"/>
      <sheetName val="EGP3_EGTL cash flow analysis"/>
      <sheetName val="Bonuses"/>
      <sheetName val="Profit Split"/>
      <sheetName val="Royalty"/>
      <sheetName val="Depreciation"/>
      <sheetName val="Pet Profits Tax"/>
      <sheetName val="Summary runs"/>
      <sheetName val="Scenarios"/>
      <sheetName val="Tornado data"/>
      <sheetName val="Sheet1"/>
    </sheetNames>
    <sheetDataSet>
      <sheetData sheetId="0" refreshError="1">
        <row r="56">
          <cell r="D56">
            <v>0.2</v>
          </cell>
        </row>
        <row r="57">
          <cell r="D57">
            <v>0.19</v>
          </cell>
        </row>
        <row r="58">
          <cell r="D58">
            <v>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EGTL Cash flow analysis"/>
      <sheetName val="EGP3_EGTL cash flow analysis"/>
      <sheetName val="Bonuses"/>
      <sheetName val="Profit Split"/>
      <sheetName val="Royalty"/>
      <sheetName val="Depreciation"/>
      <sheetName val="Pet Profits Tax"/>
      <sheetName val="Summary runs"/>
      <sheetName val="Scenarios"/>
      <sheetName val="Tornado data"/>
      <sheetName val="Sheet1"/>
    </sheetNames>
    <sheetDataSet>
      <sheetData sheetId="0" refreshError="1">
        <row r="56">
          <cell r="D56">
            <v>0.2</v>
          </cell>
        </row>
        <row r="57">
          <cell r="D57">
            <v>0.19</v>
          </cell>
        </row>
        <row r="58">
          <cell r="D58">
            <v>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Bonuses"/>
      <sheetName val="Profit Split"/>
      <sheetName val="Royalty"/>
      <sheetName val="Depreciation"/>
      <sheetName val="Pet Profits Tax"/>
      <sheetName val="Scenarios"/>
      <sheetName val="Tables"/>
      <sheetName val="PSC structures"/>
      <sheetName val="Tornado data"/>
      <sheetName val="Sheet1"/>
    </sheetNames>
    <sheetDataSet>
      <sheetData sheetId="0">
        <row r="8">
          <cell r="D8">
            <v>7</v>
          </cell>
        </row>
        <row r="14">
          <cell r="D14">
            <v>2007</v>
          </cell>
        </row>
        <row r="24">
          <cell r="D24">
            <v>7</v>
          </cell>
        </row>
        <row r="26">
          <cell r="D26">
            <v>1</v>
          </cell>
        </row>
        <row r="27">
          <cell r="D27">
            <v>1</v>
          </cell>
        </row>
      </sheetData>
      <sheetData sheetId="1"/>
      <sheetData sheetId="2" refreshError="1"/>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chg"/>
      <sheetName val="Review"/>
      <sheetName val="DISTRIBUTION"/>
      <sheetName val="yoho cover"/>
      <sheetName val="C&amp;C COVER"/>
      <sheetName val="NGL COVER"/>
      <sheetName val="C&amp;C SUBCOM"/>
      <sheetName val="C&amp;C DVDER"/>
      <sheetName val="NGL DVDER"/>
      <sheetName val="PMT MONITOR"/>
      <sheetName val="NNPC REC"/>
      <sheetName val="MPN Reconciliation (2)"/>
      <sheetName val="DISB REC "/>
      <sheetName val="SUMMARY"/>
      <sheetName val="C&amp;C CAPEX"/>
      <sheetName val="C&amp;C OPEX"/>
      <sheetName val="TOTAL BY SUBCOMMITTEES"/>
      <sheetName val="EXPLORATION"/>
      <sheetName val="PET ENG"/>
      <sheetName val="FACILITIES"/>
      <sheetName val="EPSD"/>
      <sheetName val="MMD"/>
      <sheetName val="yoho tbal"/>
      <sheetName val="JV WC NAIRA (MMD)"/>
      <sheetName val="JV WC DOL (MMD)"/>
      <sheetName val="GAS"/>
      <sheetName val="PAD"/>
      <sheetName val="SERVICES"/>
      <sheetName val="FAD"/>
      <sheetName val="JV WC NAIRA (FAD)"/>
      <sheetName val="JV WC DOL (FAD)"/>
      <sheetName val="NGL SUMMARY"/>
      <sheetName val="NGL CAPEX"/>
      <sheetName val="NGL OPEX"/>
      <sheetName val="NGL GAS"/>
      <sheetName val="NGL SERVICES"/>
      <sheetName val="NGL FAD"/>
      <sheetName val="NGL WC NAIRA (FAD)"/>
      <sheetName val="NGL WC DOL (FAD)"/>
      <sheetName val="NGL WC NAIRA"/>
      <sheetName val="NGL WC DOL"/>
      <sheetName val="JVTBAL2003"/>
      <sheetName val="JV WC DOL"/>
      <sheetName val="JV WC NAIRA"/>
      <sheetName val="ngltb03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ESTIC DEBT TABLE 2011"/>
      <sheetName val="TOTAL DOMESTIC DEBT CHART 2011"/>
      <sheetName val="DEC. 2011 COMPOSITION"/>
      <sheetName val="DOMESTIC DEBT DECEMBER 2011"/>
      <sheetName val="DOMESTIC DEBT STOCK JUNE 12"/>
      <sheetName val="DOMESTIC DEBT STOCK DEC 2012 "/>
      <sheetName val="DOMESTIC DEBT BY CATEGORIES"/>
      <sheetName val="TPD OF STATES IN BILLIONS"/>
      <sheetName val="TOTAL PUBLIC DEBT CHART"/>
      <sheetName val="TPD OF STATES TABLE"/>
      <sheetName val="SUSTAINABILITY RATIOS"/>
      <sheetName val="SUSTAINABILITY RATIOS (2)"/>
      <sheetName val="Rev, Stck, Srv &amp; Ratios"/>
      <sheetName val="Rev, Stck, Srv &amp; Ratios (2)"/>
    </sheetNames>
    <sheetDataSet>
      <sheetData sheetId="0"/>
      <sheetData sheetId="1" refreshError="1"/>
      <sheetData sheetId="2" refreshError="1"/>
      <sheetData sheetId="3"/>
      <sheetData sheetId="4"/>
      <sheetData sheetId="5"/>
      <sheetData sheetId="6"/>
      <sheetData sheetId="7"/>
      <sheetData sheetId="8" refreshError="1"/>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TotalCapex"/>
      <sheetName val="TotalCapex7"/>
      <sheetName val="TotalOpex"/>
      <sheetName val="NPV0"/>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 val="Oil_Exploration_Wells"/>
      <sheetName val="Oil_Appraisal_Wells"/>
      <sheetName val="Oil_Development_Wells"/>
      <sheetName val="Oil_Recompletion_Wells"/>
      <sheetName val="Oil_Repairs_Well"/>
      <sheetName val="NAG_Exploration_Wells"/>
      <sheetName val="NAG_Appraisal_Wells"/>
      <sheetName val="NAG_Development_Wells"/>
      <sheetName val="NAG_Recompletion_Wells"/>
      <sheetName val="NAG_Repairs_Well"/>
      <sheetName val="NOG_Infrastructure"/>
      <sheetName val="Oil_Exploration_Seismic"/>
      <sheetName val="Oil_Exploration_Other"/>
      <sheetName val="Oil_Exploration_Capex"/>
      <sheetName val="Oil_Exploration_Drilling"/>
      <sheetName val="Oil_Exploration_Appraisal_Drill"/>
      <sheetName val="Oil_Development_Appraisal_Drill"/>
      <sheetName val="Oil_Appraisal_Completion"/>
      <sheetName val="Oil_Production_Seismic"/>
      <sheetName val="Oil_Location_Preparation"/>
      <sheetName val="Oil_Development_Drilling"/>
      <sheetName val="Oil_Development_Completion"/>
      <sheetName val="Oil_Recompletion"/>
      <sheetName val="Oil_Flowlines_and_Hookup"/>
      <sheetName val="Oil_Facilities (2)"/>
      <sheetName val="Oil_Facilities"/>
      <sheetName val="Oil_Infrastructure"/>
      <sheetName val="Oil_Oncosts"/>
      <sheetName val="Oil_Abandonment_Costs"/>
      <sheetName val="AG_Capex"/>
      <sheetName val="AG_Abandonment_Costs"/>
      <sheetName val="NAG_Exploration_Drilling"/>
      <sheetName val="NAG_Exploration_Appraisal_Drill"/>
      <sheetName val="NAG_Development_Appraisal_Drill"/>
      <sheetName val="NAG_Appraisal_Completion"/>
      <sheetName val="TotalCapex (2)"/>
      <sheetName val="NAG_Location_Preparation (2)"/>
      <sheetName val="NAG_Location_Preparation"/>
      <sheetName val="NAG_Development_Drilling"/>
      <sheetName val="NAG_Development_Completion"/>
      <sheetName val="NAG_Recompletion"/>
      <sheetName val="NAG_Flowlines_and_Hookup"/>
      <sheetName val="NAG_Facilities"/>
      <sheetName val="NAG_Infrastructure"/>
      <sheetName val="NAG_Oncosts"/>
      <sheetName val="NAG_Abandonment_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Output"/>
      <sheetName val="Oil Base Input"/>
      <sheetName val="Oil Base Model"/>
      <sheetName val="Oil Base Parameters"/>
      <sheetName val="Oil Base Output"/>
      <sheetName val="Oil Carry Calculations"/>
      <sheetName val="Oil Carry Model"/>
      <sheetName val="Oil Carry Output"/>
      <sheetName val="Notes"/>
    </sheetNames>
    <sheetDataSet>
      <sheetData sheetId="0"/>
      <sheetData sheetId="1">
        <row r="13">
          <cell r="F13">
            <v>0</v>
          </cell>
          <cell r="G13">
            <v>0</v>
          </cell>
          <cell r="H13">
            <v>0</v>
          </cell>
          <cell r="I13">
            <v>0</v>
          </cell>
          <cell r="J13">
            <v>99</v>
          </cell>
          <cell r="K13">
            <v>150</v>
          </cell>
          <cell r="L13">
            <v>150</v>
          </cell>
          <cell r="M13">
            <v>130</v>
          </cell>
          <cell r="N13">
            <v>105.04</v>
          </cell>
          <cell r="O13">
            <v>84.872320000000016</v>
          </cell>
          <cell r="P13">
            <v>68.576834560000023</v>
          </cell>
          <cell r="Q13">
            <v>55.410082324480022</v>
          </cell>
          <cell r="R13">
            <v>44.771346518179861</v>
          </cell>
          <cell r="S13">
            <v>36.175247986689328</v>
          </cell>
          <cell r="T13">
            <v>29.229600373244978</v>
          </cell>
          <cell r="U13">
            <v>23.617517101581942</v>
          </cell>
          <cell r="V13">
            <v>19.082953818078209</v>
          </cell>
          <cell r="W13">
            <v>15.419026685007195</v>
          </cell>
          <cell r="X13">
            <v>12.458573561485814</v>
          </cell>
          <cell r="Y13">
            <v>10.066527437680538</v>
          </cell>
          <cell r="Z13">
            <v>8.1337541696458757</v>
          </cell>
          <cell r="AA13">
            <v>6.572073369073868</v>
          </cell>
          <cell r="AB13">
            <v>5.3102352822116856</v>
          </cell>
          <cell r="AC13">
            <v>4.290670108027042</v>
          </cell>
          <cell r="AD13">
            <v>3.4668614472858503</v>
          </cell>
          <cell r="AE13">
            <v>2.8012240494069673</v>
          </cell>
          <cell r="AF13">
            <v>2.2633890319208296</v>
          </cell>
          <cell r="AG13">
            <v>1.8288183377920304</v>
          </cell>
          <cell r="AH13">
            <v>1.4776852169359607</v>
          </cell>
          <cell r="AI13">
            <v>1.1939696552842562</v>
          </cell>
          <cell r="AJ13">
            <v>0.96472748146967913</v>
          </cell>
          <cell r="AK13">
            <v>0</v>
          </cell>
          <cell r="AL13">
            <v>0</v>
          </cell>
          <cell r="AM13">
            <v>0</v>
          </cell>
          <cell r="AN13">
            <v>0</v>
          </cell>
          <cell r="AO13">
            <v>0</v>
          </cell>
          <cell r="AP13">
            <v>0</v>
          </cell>
          <cell r="AQ13">
            <v>0</v>
          </cell>
          <cell r="AR13">
            <v>0</v>
          </cell>
          <cell r="AS13">
            <v>0</v>
          </cell>
          <cell r="AT13">
            <v>0</v>
          </cell>
        </row>
      </sheetData>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3"/>
    </sheetNames>
    <sheetDataSet>
      <sheetData sheetId="0">
        <row r="8">
          <cell r="K8">
            <v>1000000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at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MI Dates"/>
      <sheetName val="Tranche A"/>
      <sheetName val="Tranche B"/>
      <sheetName val="Tranche C"/>
      <sheetName val="Tranche D"/>
      <sheetName val="Tranche E"/>
      <sheetName val="Tranche F"/>
      <sheetName val="Tranche G"/>
      <sheetName val="Tranche H"/>
      <sheetName val="Invoice Totals"/>
      <sheetName val="Inv. Totals 2"/>
      <sheetName val="Macro Sheet"/>
      <sheetName val="Summary_Sheet"/>
      <sheetName val="MI_Dates"/>
      <sheetName val="Tranche_A"/>
      <sheetName val="Tranche_B"/>
      <sheetName val="Tranche_C"/>
      <sheetName val="Tranche_D"/>
      <sheetName val="Tranche_E"/>
      <sheetName val="Tranche_F"/>
      <sheetName val="Tranche_G"/>
      <sheetName val="Tranche_H"/>
      <sheetName val="Invoice_Totals"/>
      <sheetName val="Inv__Totals_2"/>
      <sheetName val="Macro_Sheet"/>
    </sheetNames>
    <sheetDataSet>
      <sheetData sheetId="0" refreshError="1"/>
      <sheetData sheetId="1" refreshError="1">
        <row r="2">
          <cell r="B2">
            <v>2</v>
          </cell>
        </row>
        <row r="3">
          <cell r="B3">
            <v>30681</v>
          </cell>
        </row>
        <row r="4">
          <cell r="B4">
            <v>30863</v>
          </cell>
        </row>
        <row r="5">
          <cell r="B5">
            <v>31047</v>
          </cell>
        </row>
        <row r="6">
          <cell r="B6">
            <v>31228</v>
          </cell>
        </row>
        <row r="7">
          <cell r="B7">
            <v>31412</v>
          </cell>
        </row>
        <row r="8">
          <cell r="B8">
            <v>31593</v>
          </cell>
        </row>
        <row r="9">
          <cell r="B9">
            <v>31777</v>
          </cell>
        </row>
        <row r="10">
          <cell r="B10">
            <v>31958</v>
          </cell>
        </row>
        <row r="11">
          <cell r="B11">
            <v>32142</v>
          </cell>
        </row>
        <row r="12">
          <cell r="B12">
            <v>32324</v>
          </cell>
        </row>
        <row r="13">
          <cell r="B13">
            <v>32508</v>
          </cell>
        </row>
        <row r="14">
          <cell r="B14">
            <v>32689</v>
          </cell>
        </row>
        <row r="15">
          <cell r="B15">
            <v>32873</v>
          </cell>
        </row>
        <row r="16">
          <cell r="B16">
            <v>33054</v>
          </cell>
        </row>
        <row r="17">
          <cell r="B17">
            <v>33238</v>
          </cell>
        </row>
        <row r="18">
          <cell r="B18">
            <v>33419</v>
          </cell>
        </row>
        <row r="19">
          <cell r="B19">
            <v>33603</v>
          </cell>
        </row>
        <row r="20">
          <cell r="B20">
            <v>33785</v>
          </cell>
        </row>
        <row r="21">
          <cell r="B21">
            <v>33969</v>
          </cell>
        </row>
        <row r="22">
          <cell r="B22">
            <v>34150</v>
          </cell>
        </row>
        <row r="23">
          <cell r="B23">
            <v>34334</v>
          </cell>
        </row>
        <row r="24">
          <cell r="B24">
            <v>34515</v>
          </cell>
        </row>
        <row r="25">
          <cell r="B25">
            <v>34699</v>
          </cell>
        </row>
        <row r="26">
          <cell r="B26">
            <v>34880</v>
          </cell>
        </row>
        <row r="27">
          <cell r="B27">
            <v>35064</v>
          </cell>
        </row>
        <row r="28">
          <cell r="B28">
            <v>35246</v>
          </cell>
        </row>
        <row r="29">
          <cell r="B29">
            <v>35430</v>
          </cell>
        </row>
        <row r="30">
          <cell r="B30">
            <v>35611</v>
          </cell>
        </row>
        <row r="31">
          <cell r="B31">
            <v>35795</v>
          </cell>
        </row>
        <row r="32">
          <cell r="B32">
            <v>35976</v>
          </cell>
        </row>
        <row r="33">
          <cell r="B33">
            <v>36160</v>
          </cell>
        </row>
        <row r="34">
          <cell r="B34">
            <v>36341</v>
          </cell>
        </row>
        <row r="35">
          <cell r="B35">
            <v>36525</v>
          </cell>
        </row>
        <row r="36">
          <cell r="B36">
            <v>36707</v>
          </cell>
        </row>
        <row r="37">
          <cell r="B37">
            <v>36891</v>
          </cell>
        </row>
        <row r="38">
          <cell r="B38">
            <v>37072</v>
          </cell>
        </row>
        <row r="39">
          <cell r="B39">
            <v>37256</v>
          </cell>
        </row>
        <row r="40">
          <cell r="B40">
            <v>37437</v>
          </cell>
        </row>
        <row r="41">
          <cell r="B41">
            <v>37621</v>
          </cell>
        </row>
        <row r="42">
          <cell r="B42">
            <v>37802</v>
          </cell>
        </row>
        <row r="43">
          <cell r="B43">
            <v>37986</v>
          </cell>
        </row>
        <row r="44">
          <cell r="B44">
            <v>38168</v>
          </cell>
        </row>
        <row r="45">
          <cell r="B45">
            <v>38352</v>
          </cell>
        </row>
        <row r="46">
          <cell r="B46">
            <v>38533</v>
          </cell>
        </row>
        <row r="47">
          <cell r="B47">
            <v>38717</v>
          </cell>
        </row>
        <row r="48">
          <cell r="B48">
            <v>38898</v>
          </cell>
        </row>
        <row r="49">
          <cell r="B49">
            <v>39082</v>
          </cell>
        </row>
        <row r="50">
          <cell r="B50">
            <v>39263</v>
          </cell>
        </row>
        <row r="51">
          <cell r="B51">
            <v>39447</v>
          </cell>
        </row>
        <row r="52">
          <cell r="B52">
            <v>39629</v>
          </cell>
        </row>
        <row r="53">
          <cell r="B53">
            <v>39813</v>
          </cell>
        </row>
        <row r="54">
          <cell r="B54">
            <v>39994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2">
          <cell r="B2">
            <v>2</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Rev-8.224% opec"/>
      <sheetName val="REV FORECAST-unconstrained"/>
      <sheetName val="REV FORECAST-OPEC QUOTA CONTS"/>
      <sheetName val="REV FORECAST AT 8.224% OPEC"/>
      <sheetName val="REV based on unconstrained prod"/>
      <sheetName val="REV OPEC QUOTA constrained "/>
      <sheetName val="REV AT 8.224% OPEC"/>
      <sheetName val="PROD CONTR"/>
      <sheetName val="IPP COST PROFILE"/>
      <sheetName val="EPNL HIGH GROWTH PROD"/>
      <sheetName val="NAOC EXPLORATION"/>
      <sheetName val="NAOC HIGH GROWTH PROD"/>
      <sheetName val="CONS PROD PROFILE"/>
      <sheetName val="MPN OPEX Summary"/>
      <sheetName val="Panoco Major Projects"/>
      <sheetName val="EPNL Major Projects"/>
      <sheetName val="Naoc Major Project"/>
      <sheetName val="Naoc Exp Summ"/>
      <sheetName val="JV CONSL COST (2)"/>
      <sheetName val="High - Oil Facilities"/>
      <sheetName val="MPN PROJ CONT SUMM"/>
      <sheetName val="MPN PROD BY CATEGORY-01"/>
      <sheetName val="MPN High - Oil Facilities (2)"/>
      <sheetName val="MPN Major Projects - Growth"/>
      <sheetName val="Consol seismic &amp; dril cost (2)"/>
      <sheetName val="Consol CAPEX - OIL"/>
      <sheetName val="Consol CAPEX - GAS"/>
      <sheetName val="JV CONSL COST"/>
      <sheetName val="SPDC PROJ SUMM CONT"/>
      <sheetName val="SPDC PROD BY PROJ"/>
      <sheetName val="SPDC-Cost-Proposed Case"/>
      <sheetName val="SPDC PRODUCION BY CATEGORY"/>
      <sheetName val="SPDC-Reward_Proposed Case"/>
      <sheetName val="SPDC- cost Summary-High"/>
      <sheetName val="SPDC- Wells -High Growth Case "/>
      <sheetName val="Panoco Unit Cost"/>
      <sheetName val="EPNL Unit Costs"/>
      <sheetName val="Naoc Unit Cost"/>
      <sheetName val="CVX Unit Cost"/>
      <sheetName val="MPN Seismic-Drilling Unit Cost "/>
      <sheetName val="SPDC Unit Cost"/>
      <sheetName val="Sum R &amp; WP"/>
      <sheetName val="Consol unit cost"/>
      <sheetName val="Consol seismic &amp; dril cost"/>
      <sheetName val="Consol. Gas Prod &amp; Util"/>
      <sheetName val="CONS PROD BUIL UP JV&amp;PSC"/>
      <sheetName val="JV MAJOR PROJECTS"/>
      <sheetName val="CONS PROD BUIL UP JV&amp;PSC (2)"/>
      <sheetName val="CONS PROD BUIL UP JV&amp;PSC adj"/>
      <sheetName val="JV_Summary Oil &amp; Cond Pro (2)"/>
      <sheetName val="MPN-Total Summary High Growth"/>
      <sheetName val="MPN-Assumptions - High Growth "/>
      <sheetName val="MPN PROD BY CATEGORY"/>
      <sheetName val="MPN-High - Prod Resv_Work Prog"/>
      <sheetName val="MPN-High - Oil Facilities"/>
      <sheetName val="MPN-High - Seismic"/>
      <sheetName val="MPN-High Growth Wells"/>
      <sheetName val="CVX-Table 1 - Exploration"/>
      <sheetName val="CVX PRODUC BY CATEGORY"/>
      <sheetName val="CVX PRODUC BY CATEGORY (2)"/>
      <sheetName val="CVX-Table 1 - Production"/>
      <sheetName val="Sheet4"/>
      <sheetName val="CVX-Table 3 - Budgets"/>
      <sheetName val="CVX-Table 3 - Major Projects"/>
      <sheetName val="CVX-Table 4 - Explo_Dev_Cost"/>
      <sheetName val="CVX-Assumptions"/>
      <sheetName val="CVX-Alternate Funding"/>
      <sheetName val="EPNL-JV&amp;AK Summary"/>
      <sheetName val="EPNL-JV Details"/>
      <sheetName val="EPNL-AK Summary"/>
      <sheetName val="NAOC- SUMMARY"/>
      <sheetName val="NAOC-Explo &amp; drilling"/>
      <sheetName val="NAOC- Facilities"/>
      <sheetName val="NAOC-Non Oil Infrastructure"/>
      <sheetName val="NAOC- Gas Projects "/>
      <sheetName val="NAOC-Opex Oil &amp; Gas"/>
      <sheetName val="NAOC-Community &amp; security"/>
      <sheetName val="NAOC- IPP CAPEX &amp; OPEX"/>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97">
          <cell r="H297" t="str">
            <v>130.05A</v>
          </cell>
          <cell r="I297" t="str">
            <v>Erema West Reservoir Studies</v>
          </cell>
        </row>
        <row r="298">
          <cell r="H298" t="str">
            <v>130.05B</v>
          </cell>
          <cell r="I298" t="str">
            <v>Olo field Reservoir Studies</v>
          </cell>
        </row>
        <row r="299">
          <cell r="H299" t="str">
            <v>130.05C</v>
          </cell>
          <cell r="I299" t="str">
            <v>Obagi field Reservoir Studies</v>
          </cell>
        </row>
        <row r="300">
          <cell r="H300" t="str">
            <v>130.05D</v>
          </cell>
          <cell r="I300" t="str">
            <v>OML58 Engineering Studies</v>
          </cell>
        </row>
        <row r="303">
          <cell r="H303" t="str">
            <v>130.05E</v>
          </cell>
          <cell r="I303" t="str">
            <v>Ikike Reservoir Studies</v>
          </cell>
        </row>
        <row r="304">
          <cell r="H304" t="str">
            <v>130.05F</v>
          </cell>
          <cell r="I304" t="str">
            <v>OML99 Engineering Studies</v>
          </cell>
        </row>
        <row r="307">
          <cell r="H307" t="str">
            <v>130.05G</v>
          </cell>
          <cell r="I307" t="str">
            <v>Afia field Reservoir Studies</v>
          </cell>
        </row>
        <row r="308">
          <cell r="H308" t="str">
            <v>130.05H</v>
          </cell>
          <cell r="I308" t="str">
            <v>Ikong field Reservoir Studies</v>
          </cell>
        </row>
        <row r="309">
          <cell r="H309" t="str">
            <v>130.05I</v>
          </cell>
          <cell r="I309" t="str">
            <v>OML100 Satellites Reservoir Studies</v>
          </cell>
        </row>
        <row r="310">
          <cell r="H310" t="str">
            <v>130.05J</v>
          </cell>
          <cell r="I310" t="str">
            <v>Edikan Reservoir Studies</v>
          </cell>
        </row>
        <row r="311">
          <cell r="H311" t="str">
            <v>130.05K</v>
          </cell>
          <cell r="I311" t="str">
            <v>Usoro Reservoir Studies</v>
          </cell>
        </row>
        <row r="312">
          <cell r="H312" t="str">
            <v>130.05L</v>
          </cell>
          <cell r="I312" t="str">
            <v>Other Resevoir Studies</v>
          </cell>
        </row>
        <row r="313">
          <cell r="H313" t="str">
            <v>130.05M</v>
          </cell>
          <cell r="I313" t="str">
            <v>OML100 Engineering Studies</v>
          </cell>
        </row>
        <row r="317">
          <cell r="H317" t="str">
            <v>130.05N</v>
          </cell>
          <cell r="I317" t="str">
            <v>Ofon Field Reservoir Studies</v>
          </cell>
        </row>
        <row r="318">
          <cell r="H318" t="str">
            <v>130.05O</v>
          </cell>
          <cell r="I318" t="str">
            <v>Ofon Satellites Reservoir Studies</v>
          </cell>
        </row>
        <row r="319">
          <cell r="H319" t="str">
            <v>130.05P</v>
          </cell>
          <cell r="I319" t="str">
            <v>Greater Nkarika Reservoir Studies</v>
          </cell>
        </row>
        <row r="320">
          <cell r="H320" t="str">
            <v>130.05Q</v>
          </cell>
          <cell r="I320" t="str">
            <v>Akamba-Mfoniso Reservoir Studies</v>
          </cell>
        </row>
        <row r="321">
          <cell r="H321" t="str">
            <v>130.05R</v>
          </cell>
          <cell r="I321" t="str">
            <v>Asasa Reservoir Studies</v>
          </cell>
        </row>
        <row r="322">
          <cell r="H322" t="str">
            <v>130.05S</v>
          </cell>
          <cell r="I322" t="str">
            <v>OML102 Engineering Studies</v>
          </cell>
        </row>
        <row r="326">
          <cell r="H326" t="str">
            <v>130.05T</v>
          </cell>
          <cell r="I326" t="str">
            <v>Reservoir Software/Database</v>
          </cell>
        </row>
        <row r="327">
          <cell r="H327" t="str">
            <v>130.05U</v>
          </cell>
          <cell r="I327" t="str">
            <v>NNPC / DPR participation oil reservoir studies</v>
          </cell>
        </row>
        <row r="328">
          <cell r="H328" t="str">
            <v>130.05V</v>
          </cell>
          <cell r="I328" t="str">
            <v>NNPC / DPR participation DEVELOPMENT</v>
          </cell>
        </row>
        <row r="329">
          <cell r="H329" t="str">
            <v>130.05W</v>
          </cell>
          <cell r="I329" t="str">
            <v>General Engineering studies</v>
          </cell>
        </row>
        <row r="330">
          <cell r="H330" t="str">
            <v>130.05X</v>
          </cell>
          <cell r="I330" t="str">
            <v>Water Treatment / Disposal Strategy</v>
          </cell>
        </row>
      </sheetData>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C DVDER"/>
      <sheetName val="TOTAL SUMMARY"/>
      <sheetName val="PMT MONITOR"/>
      <sheetName val="NNPC REC"/>
      <sheetName val="MPN Reconciliation (2)"/>
      <sheetName val="DISB REC "/>
      <sheetName val="C&amp;C"/>
      <sheetName val="NGL"/>
      <sheetName val="SUMMARY"/>
      <sheetName val="C&amp;C CAPEX"/>
      <sheetName val="C&amp;C OPEX"/>
      <sheetName val="TOTAL BY SUBCOMMITTEES"/>
      <sheetName val="EXPLORATION"/>
      <sheetName val="PET ENG"/>
      <sheetName val="FACILITIES"/>
      <sheetName val="EPSD"/>
      <sheetName val="MMD"/>
      <sheetName val="GAS"/>
      <sheetName val="PAD"/>
      <sheetName val="SERVICES"/>
      <sheetName val="FAD"/>
      <sheetName val="JV WC NAIRA (MMD)"/>
      <sheetName val="JV WC DOL (MMD)"/>
      <sheetName val="JV WC NAIRA (FAD)"/>
      <sheetName val="JV WC DOL (FAD)"/>
      <sheetName val="NGL SUMMARY"/>
      <sheetName val="NGL CAPEX"/>
      <sheetName val="NGL OPEX"/>
      <sheetName val="NGL GAS"/>
      <sheetName val="NGL SERVICES"/>
      <sheetName val="NGL FAD"/>
      <sheetName val="NGL WC NAIRA (FAD)"/>
      <sheetName val="NGL WC DOL (F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YEAR MOVABLES SUMMARY"/>
      <sheetName val="2003 JV CAPEX PRIORIZATION"/>
      <sheetName val="Regret List"/>
      <sheetName val="Total Summary"/>
      <sheetName val="C&amp;C Summary"/>
      <sheetName val="NGL Summary"/>
      <sheetName val="C&amp;C Details"/>
      <sheetName val="NGL Details"/>
      <sheetName val="NGL Movables"/>
      <sheetName val="C&amp;C Movables"/>
      <sheetName val="C&amp;C OPEX"/>
      <sheetName val="NGL OPEX"/>
    </sheetNames>
    <sheetDataSet>
      <sheetData sheetId="0"/>
      <sheetData sheetId="1"/>
      <sheetData sheetId="2"/>
      <sheetData sheetId="3"/>
      <sheetData sheetId="4"/>
      <sheetData sheetId="5"/>
      <sheetData sheetId="6"/>
      <sheetData sheetId="7"/>
      <sheetData sheetId="8"/>
      <sheetData sheetId="9"/>
      <sheetData sheetId="10"/>
      <sheetData sheetId="11">
        <row r="4">
          <cell r="K4">
            <v>120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NNPC"/>
      <sheetName val="S-ATL"/>
      <sheetName val="TFE"/>
      <sheetName val="DATA-TABLE"/>
      <sheetName val="CASHFLOW RESULT"/>
      <sheetName val="OUTPUT"/>
      <sheetName val="Results"/>
      <sheetName val="PSC PROD &amp; COST"/>
    </sheetNames>
    <sheetDataSet>
      <sheetData sheetId="0"/>
      <sheetData sheetId="1"/>
      <sheetData sheetId="2"/>
      <sheetData sheetId="3"/>
      <sheetData sheetId="4">
        <row r="35">
          <cell r="F35">
            <v>2006</v>
          </cell>
        </row>
      </sheetData>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fmt"/>
      <sheetName val="Recon"/>
    </sheetNames>
    <sheetDataSet>
      <sheetData sheetId="0"/>
      <sheetData sheetId="1" refreshError="1">
        <row r="9">
          <cell r="B9">
            <v>133.02000000000001</v>
          </cell>
          <cell r="C9" t="str">
            <v>Flowlines- Marine</v>
          </cell>
          <cell r="D9">
            <v>0</v>
          </cell>
          <cell r="E9">
            <v>0</v>
          </cell>
          <cell r="F9">
            <v>0</v>
          </cell>
          <cell r="G9">
            <v>0</v>
          </cell>
          <cell r="H9" t="str">
            <v>GAS</v>
          </cell>
        </row>
        <row r="10">
          <cell r="B10">
            <v>134.03</v>
          </cell>
          <cell r="C10" t="str">
            <v>Post Impact Studies</v>
          </cell>
          <cell r="D10">
            <v>20000</v>
          </cell>
          <cell r="E10">
            <v>0</v>
          </cell>
          <cell r="F10">
            <v>1667</v>
          </cell>
          <cell r="G10">
            <v>0</v>
          </cell>
          <cell r="H10" t="str">
            <v>EPSD</v>
          </cell>
        </row>
        <row r="11">
          <cell r="B11">
            <v>134.05000000000001</v>
          </cell>
          <cell r="C11" t="str">
            <v>Waste Management Implementation</v>
          </cell>
          <cell r="D11">
            <v>30000</v>
          </cell>
          <cell r="E11">
            <v>100</v>
          </cell>
          <cell r="F11">
            <v>3723.7689999999998</v>
          </cell>
          <cell r="G11">
            <v>304.60332</v>
          </cell>
          <cell r="H11" t="str">
            <v>EPSD</v>
          </cell>
        </row>
        <row r="12">
          <cell r="B12">
            <v>134.06</v>
          </cell>
          <cell r="C12" t="str">
            <v>Effluent Treatment Equipment/Facilities</v>
          </cell>
          <cell r="D12">
            <v>28389.662027832986</v>
          </cell>
          <cell r="E12">
            <v>91.252485089463207</v>
          </cell>
          <cell r="F12">
            <v>2366</v>
          </cell>
          <cell r="G12">
            <v>8</v>
          </cell>
          <cell r="H12" t="str">
            <v>EPSD</v>
          </cell>
        </row>
        <row r="13">
          <cell r="B13">
            <v>134.07</v>
          </cell>
          <cell r="C13" t="str">
            <v>Wind Current/Tidal/Seabed Evaluation</v>
          </cell>
          <cell r="D13">
            <v>1360</v>
          </cell>
          <cell r="E13">
            <v>10</v>
          </cell>
          <cell r="F13">
            <v>113</v>
          </cell>
          <cell r="G13">
            <v>1</v>
          </cell>
          <cell r="H13" t="str">
            <v>EPSD</v>
          </cell>
        </row>
        <row r="14">
          <cell r="B14">
            <v>134.08000000000001</v>
          </cell>
          <cell r="C14" t="str">
            <v>Value Added Tax - Environmental Protection</v>
          </cell>
          <cell r="D14">
            <v>2932</v>
          </cell>
          <cell r="E14">
            <v>32</v>
          </cell>
          <cell r="F14">
            <v>250</v>
          </cell>
          <cell r="G14">
            <v>4</v>
          </cell>
          <cell r="H14" t="str">
            <v>EPSD</v>
          </cell>
        </row>
        <row r="15">
          <cell r="B15">
            <v>135.03</v>
          </cell>
          <cell r="C15" t="str">
            <v>Value Added Tax - Safety Movables</v>
          </cell>
          <cell r="D15">
            <v>993.68340526589111</v>
          </cell>
          <cell r="E15">
            <v>3.8261159700499041</v>
          </cell>
          <cell r="F15">
            <v>95</v>
          </cell>
          <cell r="G15">
            <v>0</v>
          </cell>
          <cell r="H15" t="str">
            <v>EPSD</v>
          </cell>
        </row>
        <row r="16">
          <cell r="B16">
            <v>135.04</v>
          </cell>
          <cell r="C16" t="str">
            <v>Custom Duties - Safety Movables</v>
          </cell>
          <cell r="D16">
            <v>208</v>
          </cell>
          <cell r="E16">
            <v>0</v>
          </cell>
          <cell r="F16">
            <v>31.2</v>
          </cell>
          <cell r="G16">
            <v>0</v>
          </cell>
          <cell r="H16" t="str">
            <v>EPSD</v>
          </cell>
        </row>
        <row r="17">
          <cell r="B17">
            <v>140.21</v>
          </cell>
          <cell r="C17" t="str">
            <v>Security Equipment</v>
          </cell>
          <cell r="D17">
            <v>47689</v>
          </cell>
          <cell r="E17">
            <v>200</v>
          </cell>
          <cell r="F17">
            <v>3974</v>
          </cell>
          <cell r="G17">
            <v>17</v>
          </cell>
          <cell r="H17" t="str">
            <v>MMD</v>
          </cell>
        </row>
        <row r="18">
          <cell r="B18">
            <v>140.22</v>
          </cell>
          <cell r="C18" t="str">
            <v>Human Capital Development Project</v>
          </cell>
          <cell r="D18">
            <v>4843</v>
          </cell>
          <cell r="E18">
            <v>1709</v>
          </cell>
          <cell r="F18">
            <v>85065.957069999989</v>
          </cell>
          <cell r="G18">
            <v>297</v>
          </cell>
          <cell r="H18" t="str">
            <v>MMD</v>
          </cell>
        </row>
        <row r="19">
          <cell r="B19">
            <v>140.22999999999999</v>
          </cell>
          <cell r="C19" t="str">
            <v>Value Added Tax - Movables</v>
          </cell>
          <cell r="D19">
            <v>30898</v>
          </cell>
          <cell r="E19">
            <v>410</v>
          </cell>
          <cell r="F19">
            <v>2674</v>
          </cell>
          <cell r="G19">
            <v>38</v>
          </cell>
          <cell r="H19" t="str">
            <v>MMD</v>
          </cell>
        </row>
        <row r="20">
          <cell r="B20">
            <v>140.24</v>
          </cell>
          <cell r="C20" t="str">
            <v>Custom Duties - Movables</v>
          </cell>
          <cell r="D20">
            <v>28373</v>
          </cell>
          <cell r="F20">
            <v>4255.95</v>
          </cell>
          <cell r="G20">
            <v>0</v>
          </cell>
          <cell r="H20" t="str">
            <v>MMD</v>
          </cell>
        </row>
        <row r="21">
          <cell r="B21">
            <v>4011.01</v>
          </cell>
          <cell r="C21" t="str">
            <v xml:space="preserve"> CNA Project</v>
          </cell>
          <cell r="D21">
            <v>49000</v>
          </cell>
          <cell r="E21">
            <v>205</v>
          </cell>
          <cell r="F21">
            <v>5824.1173200000003</v>
          </cell>
          <cell r="G21">
            <v>200.55579</v>
          </cell>
          <cell r="H21" t="str">
            <v>EPSD</v>
          </cell>
        </row>
        <row r="22">
          <cell r="B22">
            <v>4011.02</v>
          </cell>
          <cell r="C22" t="str">
            <v>Value Added Tax - Environmental Expenses</v>
          </cell>
          <cell r="D22">
            <v>1643</v>
          </cell>
          <cell r="E22">
            <v>10</v>
          </cell>
          <cell r="F22">
            <v>164</v>
          </cell>
          <cell r="G22">
            <v>2</v>
          </cell>
          <cell r="H22" t="str">
            <v>EPSD</v>
          </cell>
        </row>
        <row r="23">
          <cell r="B23">
            <v>4012.01</v>
          </cell>
          <cell r="C23" t="str">
            <v xml:space="preserve"> Safety/Environmental Overheads</v>
          </cell>
          <cell r="D23">
            <v>233120</v>
          </cell>
          <cell r="E23">
            <v>625</v>
          </cell>
          <cell r="F23">
            <v>311721</v>
          </cell>
          <cell r="G23">
            <v>1024</v>
          </cell>
          <cell r="H23" t="str">
            <v>EPSD</v>
          </cell>
        </row>
        <row r="24">
          <cell r="B24">
            <v>4012.02</v>
          </cell>
          <cell r="C24" t="str">
            <v>Value Added Tax - Safety Overheads</v>
          </cell>
          <cell r="D24">
            <v>699</v>
          </cell>
          <cell r="E24">
            <v>1.875</v>
          </cell>
          <cell r="F24">
            <v>68</v>
          </cell>
          <cell r="G24">
            <v>0</v>
          </cell>
          <cell r="H24" t="str">
            <v>EPSD</v>
          </cell>
        </row>
        <row r="25">
          <cell r="B25">
            <v>4020.1</v>
          </cell>
          <cell r="C25" t="str">
            <v>Head Office Overhead Charges</v>
          </cell>
          <cell r="D25">
            <v>259320.98122411489</v>
          </cell>
          <cell r="E25">
            <v>8751.7611643265027</v>
          </cell>
          <cell r="F25">
            <v>38372.103750000002</v>
          </cell>
          <cell r="G25">
            <v>3379.4</v>
          </cell>
          <cell r="H25" t="str">
            <v>FAD</v>
          </cell>
        </row>
        <row r="26">
          <cell r="B26">
            <v>4022.01</v>
          </cell>
          <cell r="C26" t="str">
            <v>Training</v>
          </cell>
          <cell r="D26">
            <v>302700</v>
          </cell>
          <cell r="E26">
            <v>7385</v>
          </cell>
          <cell r="F26">
            <v>215383.78495999999</v>
          </cell>
          <cell r="G26">
            <v>3163</v>
          </cell>
          <cell r="H26" t="str">
            <v>FAD</v>
          </cell>
        </row>
        <row r="27">
          <cell r="B27">
            <v>4022.03</v>
          </cell>
          <cell r="C27" t="str">
            <v>Personnel Transport</v>
          </cell>
          <cell r="D27">
            <v>666706</v>
          </cell>
          <cell r="E27">
            <v>150</v>
          </cell>
          <cell r="F27">
            <v>1021341.8167000001</v>
          </cell>
          <cell r="G27">
            <v>2381.7539200000001</v>
          </cell>
          <cell r="H27" t="str">
            <v>MMD</v>
          </cell>
        </row>
        <row r="28">
          <cell r="B28">
            <v>4022.04</v>
          </cell>
          <cell r="C28" t="str">
            <v>Travelling &amp; Immigration</v>
          </cell>
          <cell r="D28">
            <v>100000</v>
          </cell>
          <cell r="E28">
            <v>4000</v>
          </cell>
          <cell r="F28">
            <v>8333</v>
          </cell>
          <cell r="G28">
            <v>333</v>
          </cell>
          <cell r="H28" t="str">
            <v>FAD</v>
          </cell>
        </row>
        <row r="29">
          <cell r="B29">
            <v>4022.05</v>
          </cell>
          <cell r="C29" t="str">
            <v>Hotels/Guest House &amp; Messing</v>
          </cell>
          <cell r="D29">
            <v>187751</v>
          </cell>
          <cell r="E29">
            <v>4119</v>
          </cell>
          <cell r="F29">
            <v>531455.12419999996</v>
          </cell>
          <cell r="G29">
            <v>1245.55357</v>
          </cell>
          <cell r="H29" t="str">
            <v>MMD</v>
          </cell>
        </row>
        <row r="30">
          <cell r="B30">
            <v>4022.06</v>
          </cell>
          <cell r="C30" t="str">
            <v>Housing, Camps &amp; Commissionaries</v>
          </cell>
          <cell r="D30">
            <v>102235</v>
          </cell>
          <cell r="F30">
            <v>19029</v>
          </cell>
          <cell r="G30">
            <v>9</v>
          </cell>
          <cell r="H30" t="str">
            <v>FAC</v>
          </cell>
        </row>
        <row r="33">
          <cell r="B33">
            <v>4022.07</v>
          </cell>
          <cell r="C33" t="str">
            <v>Medical Costs</v>
          </cell>
          <cell r="D33">
            <v>366926</v>
          </cell>
          <cell r="E33">
            <v>2575</v>
          </cell>
          <cell r="F33">
            <v>226108.04574</v>
          </cell>
          <cell r="G33">
            <v>657.79524000000004</v>
          </cell>
          <cell r="H33" t="str">
            <v>FAD</v>
          </cell>
        </row>
        <row r="34">
          <cell r="B34">
            <v>4022.08</v>
          </cell>
          <cell r="C34" t="str">
            <v>Schooling</v>
          </cell>
          <cell r="D34">
            <v>6729</v>
          </cell>
          <cell r="E34">
            <v>14</v>
          </cell>
          <cell r="F34">
            <v>561</v>
          </cell>
          <cell r="G34">
            <v>1</v>
          </cell>
          <cell r="H34" t="str">
            <v>FAD</v>
          </cell>
        </row>
        <row r="35">
          <cell r="B35">
            <v>4022.09</v>
          </cell>
          <cell r="C35" t="str">
            <v>Engagement, Transfer, Dismissal, Grp Liaison</v>
          </cell>
          <cell r="D35">
            <v>50000</v>
          </cell>
          <cell r="E35">
            <v>100</v>
          </cell>
          <cell r="F35">
            <v>169678.06688999999</v>
          </cell>
          <cell r="G35">
            <v>3268.8546800000004</v>
          </cell>
          <cell r="H35" t="str">
            <v>FAD</v>
          </cell>
        </row>
        <row r="36">
          <cell r="B36">
            <v>4022.15</v>
          </cell>
          <cell r="C36" t="str">
            <v>Value Added Tax - Personnel Amenities</v>
          </cell>
          <cell r="D36">
            <v>93260</v>
          </cell>
          <cell r="E36">
            <v>881</v>
          </cell>
          <cell r="F36">
            <v>7772</v>
          </cell>
          <cell r="G36">
            <v>73</v>
          </cell>
          <cell r="H36" t="str">
            <v>FAD</v>
          </cell>
        </row>
        <row r="37">
          <cell r="B37">
            <v>4023.01</v>
          </cell>
          <cell r="C37" t="str">
            <v>Material Handling/Storage Expenses</v>
          </cell>
          <cell r="D37">
            <v>703182</v>
          </cell>
          <cell r="E37">
            <v>3234</v>
          </cell>
          <cell r="F37">
            <v>216541.59959999993</v>
          </cell>
          <cell r="G37">
            <v>2017.9530300000004</v>
          </cell>
          <cell r="H37" t="str">
            <v>MMD</v>
          </cell>
        </row>
        <row r="38">
          <cell r="B38">
            <v>4024.01</v>
          </cell>
          <cell r="C38" t="str">
            <v>General Supervision</v>
          </cell>
          <cell r="D38">
            <v>403694</v>
          </cell>
          <cell r="E38">
            <v>813</v>
          </cell>
          <cell r="F38">
            <v>590471.60623000003</v>
          </cell>
          <cell r="G38">
            <v>711.68719999999996</v>
          </cell>
          <cell r="H38" t="str">
            <v>FAD</v>
          </cell>
        </row>
        <row r="39">
          <cell r="B39">
            <v>4024.03</v>
          </cell>
          <cell r="C39" t="str">
            <v>Office &amp; General Supplies</v>
          </cell>
          <cell r="D39">
            <v>38378</v>
          </cell>
          <cell r="E39">
            <v>622</v>
          </cell>
          <cell r="F39">
            <v>3198</v>
          </cell>
          <cell r="G39">
            <v>52</v>
          </cell>
          <cell r="H39" t="str">
            <v>FAD</v>
          </cell>
        </row>
        <row r="40">
          <cell r="B40">
            <v>4024.04</v>
          </cell>
          <cell r="C40" t="str">
            <v>Utilities</v>
          </cell>
          <cell r="D40">
            <v>34757</v>
          </cell>
          <cell r="E40">
            <v>110</v>
          </cell>
          <cell r="F40">
            <v>2896</v>
          </cell>
          <cell r="G40">
            <v>9</v>
          </cell>
          <cell r="H40" t="str">
            <v>FAD</v>
          </cell>
        </row>
        <row r="41">
          <cell r="B41">
            <v>4024.05</v>
          </cell>
          <cell r="C41" t="str">
            <v>Value Added Tax - Services and Utilities</v>
          </cell>
          <cell r="D41">
            <v>16297</v>
          </cell>
          <cell r="E41">
            <v>52</v>
          </cell>
          <cell r="F41">
            <v>2105</v>
          </cell>
          <cell r="G41">
            <v>4</v>
          </cell>
          <cell r="H41" t="str">
            <v>FAD</v>
          </cell>
        </row>
        <row r="44">
          <cell r="B44">
            <v>4001.04</v>
          </cell>
          <cell r="C44" t="str">
            <v>Booster  Facilities Maintenance</v>
          </cell>
          <cell r="D44">
            <v>0</v>
          </cell>
          <cell r="E44">
            <v>0</v>
          </cell>
          <cell r="F44">
            <v>0</v>
          </cell>
          <cell r="G44">
            <v>0</v>
          </cell>
        </row>
        <row r="45">
          <cell r="C45" t="str">
            <v xml:space="preserve">Sub Total </v>
          </cell>
          <cell r="D45">
            <v>0</v>
          </cell>
          <cell r="E45">
            <v>0</v>
          </cell>
          <cell r="F45">
            <v>0</v>
          </cell>
          <cell r="G45">
            <v>0</v>
          </cell>
        </row>
        <row r="46">
          <cell r="B46">
            <v>4001.05</v>
          </cell>
          <cell r="C46" t="str">
            <v>Main Storage - Operations &amp; Maintenance</v>
          </cell>
          <cell r="D46">
            <v>0</v>
          </cell>
          <cell r="F46">
            <v>0</v>
          </cell>
        </row>
        <row r="48">
          <cell r="B48">
            <v>4001.06</v>
          </cell>
          <cell r="C48" t="str">
            <v>Terminal Pump &amp; Loading Facilities</v>
          </cell>
          <cell r="D48">
            <v>0</v>
          </cell>
          <cell r="E48">
            <v>0</v>
          </cell>
          <cell r="F48">
            <v>0</v>
          </cell>
          <cell r="G48">
            <v>0</v>
          </cell>
        </row>
        <row r="49">
          <cell r="B49">
            <v>4001.07</v>
          </cell>
          <cell r="C49" t="str">
            <v>Berth Facilities &amp; Loading Lines</v>
          </cell>
          <cell r="D49">
            <v>0</v>
          </cell>
          <cell r="E49">
            <v>0</v>
          </cell>
          <cell r="F49">
            <v>0</v>
          </cell>
          <cell r="G49">
            <v>0</v>
          </cell>
        </row>
        <row r="50">
          <cell r="B50">
            <v>4001.08</v>
          </cell>
          <cell r="C50" t="str">
            <v>Terminal Dehydration</v>
          </cell>
          <cell r="D50">
            <v>0</v>
          </cell>
          <cell r="E50">
            <v>0</v>
          </cell>
          <cell r="F50">
            <v>0</v>
          </cell>
          <cell r="G50">
            <v>0</v>
          </cell>
        </row>
        <row r="51">
          <cell r="B51">
            <v>4001.09</v>
          </cell>
          <cell r="C51" t="str">
            <v>Tanker Loading Operations</v>
          </cell>
          <cell r="D51">
            <v>0</v>
          </cell>
          <cell r="E51">
            <v>0</v>
          </cell>
          <cell r="F51">
            <v>0</v>
          </cell>
          <cell r="G51">
            <v>0</v>
          </cell>
        </row>
        <row r="52">
          <cell r="B52">
            <v>4001.1</v>
          </cell>
          <cell r="C52" t="str">
            <v>Terminal SBMs  - Operations &amp; Maintenance</v>
          </cell>
          <cell r="D52">
            <v>0</v>
          </cell>
          <cell r="E52">
            <v>0</v>
          </cell>
          <cell r="F52">
            <v>0</v>
          </cell>
          <cell r="G52">
            <v>0</v>
          </cell>
        </row>
        <row r="53">
          <cell r="B53">
            <v>4001.11</v>
          </cell>
          <cell r="C53" t="str">
            <v>Floating &amp; SBM Hoses</v>
          </cell>
          <cell r="D53">
            <v>0</v>
          </cell>
          <cell r="E53">
            <v>0</v>
          </cell>
          <cell r="F53">
            <v>0</v>
          </cell>
          <cell r="G53">
            <v>0</v>
          </cell>
        </row>
        <row r="54">
          <cell r="B54">
            <v>4001.12</v>
          </cell>
          <cell r="C54" t="str">
            <v>Diving Services</v>
          </cell>
          <cell r="D54">
            <v>0</v>
          </cell>
          <cell r="E54">
            <v>0</v>
          </cell>
          <cell r="F54">
            <v>0</v>
          </cell>
          <cell r="G54">
            <v>0</v>
          </cell>
        </row>
        <row r="55">
          <cell r="C55" t="str">
            <v xml:space="preserve">Sub Total </v>
          </cell>
          <cell r="D55">
            <v>0</v>
          </cell>
          <cell r="E55">
            <v>0</v>
          </cell>
          <cell r="F55">
            <v>0</v>
          </cell>
          <cell r="G55">
            <v>0</v>
          </cell>
        </row>
        <row r="56">
          <cell r="B56">
            <v>4025.01</v>
          </cell>
          <cell r="C56" t="str">
            <v>Management</v>
          </cell>
          <cell r="D56">
            <v>817156</v>
          </cell>
          <cell r="E56">
            <v>10100</v>
          </cell>
          <cell r="F56">
            <v>511205</v>
          </cell>
          <cell r="G56">
            <v>10032.39898</v>
          </cell>
          <cell r="H56" t="str">
            <v>FAD</v>
          </cell>
        </row>
        <row r="57">
          <cell r="B57">
            <v>4025.03</v>
          </cell>
          <cell r="C57" t="str">
            <v>Finance</v>
          </cell>
          <cell r="D57">
            <v>602036</v>
          </cell>
          <cell r="E57">
            <v>4578</v>
          </cell>
          <cell r="F57">
            <v>485954.99003000004</v>
          </cell>
          <cell r="G57">
            <v>1912.81675</v>
          </cell>
          <cell r="H57" t="str">
            <v>FAD</v>
          </cell>
        </row>
        <row r="58">
          <cell r="B58">
            <v>4025.04</v>
          </cell>
          <cell r="C58" t="str">
            <v>Central Data Processing</v>
          </cell>
          <cell r="D58">
            <v>178179</v>
          </cell>
          <cell r="E58">
            <v>5166</v>
          </cell>
          <cell r="F58">
            <v>135377.01800000001</v>
          </cell>
          <cell r="G58">
            <v>4615</v>
          </cell>
          <cell r="H58" t="str">
            <v>FAD</v>
          </cell>
        </row>
        <row r="59">
          <cell r="B59">
            <v>4025.05</v>
          </cell>
          <cell r="C59" t="str">
            <v>Personnel / Industrial Relation</v>
          </cell>
          <cell r="D59">
            <v>3834849</v>
          </cell>
          <cell r="E59">
            <v>5312</v>
          </cell>
          <cell r="F59">
            <v>1867398.6334899999</v>
          </cell>
          <cell r="G59">
            <v>980.43690000000004</v>
          </cell>
          <cell r="H59" t="str">
            <v>FAD</v>
          </cell>
        </row>
        <row r="60">
          <cell r="B60">
            <v>4025.06</v>
          </cell>
          <cell r="C60" t="str">
            <v>Public Affairs</v>
          </cell>
          <cell r="D60">
            <v>913630</v>
          </cell>
          <cell r="E60">
            <v>700</v>
          </cell>
          <cell r="F60">
            <v>535757.12271000003</v>
          </cell>
          <cell r="G60">
            <v>906.47924999999975</v>
          </cell>
        </row>
        <row r="61">
          <cell r="B61">
            <v>4025.07</v>
          </cell>
          <cell r="C61" t="str">
            <v>Land &amp; Legal Office Services</v>
          </cell>
          <cell r="D61">
            <v>56505</v>
          </cell>
          <cell r="E61">
            <v>0</v>
          </cell>
          <cell r="F61">
            <v>196448</v>
          </cell>
          <cell r="G61">
            <v>198</v>
          </cell>
          <cell r="H61" t="str">
            <v>FAD</v>
          </cell>
        </row>
        <row r="62">
          <cell r="B62">
            <v>4025.08</v>
          </cell>
          <cell r="C62" t="str">
            <v>Insurance</v>
          </cell>
          <cell r="D62">
            <v>157526</v>
          </cell>
          <cell r="E62">
            <v>589</v>
          </cell>
          <cell r="F62">
            <v>210568.57893000002</v>
          </cell>
          <cell r="G62">
            <v>119.80064</v>
          </cell>
          <cell r="H62" t="str">
            <v>FAD</v>
          </cell>
        </row>
        <row r="63">
          <cell r="B63">
            <v>4025.09</v>
          </cell>
          <cell r="C63" t="str">
            <v>Stationery</v>
          </cell>
          <cell r="D63">
            <v>98674</v>
          </cell>
          <cell r="E63">
            <v>20</v>
          </cell>
          <cell r="F63">
            <v>8223</v>
          </cell>
          <cell r="G63">
            <v>2</v>
          </cell>
          <cell r="H63" t="str">
            <v>FAD</v>
          </cell>
        </row>
        <row r="64">
          <cell r="B64">
            <v>4025.13</v>
          </cell>
          <cell r="C64" t="str">
            <v>Telephone/Telecom</v>
          </cell>
          <cell r="D64">
            <v>230000</v>
          </cell>
          <cell r="E64">
            <v>4500</v>
          </cell>
          <cell r="F64">
            <v>215687.08937</v>
          </cell>
          <cell r="G64">
            <v>3196.4459900000002</v>
          </cell>
          <cell r="H64" t="str">
            <v>FAD</v>
          </cell>
        </row>
        <row r="65">
          <cell r="B65">
            <v>4025.15</v>
          </cell>
          <cell r="C65" t="str">
            <v>Rents - Housing</v>
          </cell>
          <cell r="D65">
            <v>190000</v>
          </cell>
          <cell r="E65">
            <v>400</v>
          </cell>
          <cell r="F65">
            <v>15833</v>
          </cell>
          <cell r="G65">
            <v>33</v>
          </cell>
          <cell r="H65" t="str">
            <v>FAD</v>
          </cell>
        </row>
        <row r="66">
          <cell r="B66">
            <v>4025.25</v>
          </cell>
          <cell r="C66" t="str">
            <v>Fuels/Chemical Usages</v>
          </cell>
          <cell r="D66">
            <v>300972</v>
          </cell>
          <cell r="E66">
            <v>1424</v>
          </cell>
          <cell r="F66">
            <v>25466</v>
          </cell>
          <cell r="G66">
            <v>139</v>
          </cell>
          <cell r="H66" t="str">
            <v>MMD</v>
          </cell>
        </row>
        <row r="67">
          <cell r="B67">
            <v>4025.27</v>
          </cell>
          <cell r="C67" t="str">
            <v>Maintenance/Repairs</v>
          </cell>
          <cell r="D67">
            <v>356541</v>
          </cell>
          <cell r="F67">
            <v>38122</v>
          </cell>
          <cell r="G67">
            <v>0</v>
          </cell>
          <cell r="H67" t="str">
            <v>FAC</v>
          </cell>
        </row>
        <row r="68">
          <cell r="B68">
            <v>4025.28</v>
          </cell>
          <cell r="C68" t="str">
            <v>Others Expenses (Ops, C&amp;L, P&amp;C)</v>
          </cell>
          <cell r="D68">
            <v>524642</v>
          </cell>
          <cell r="E68">
            <v>1800</v>
          </cell>
          <cell r="F68">
            <v>630118</v>
          </cell>
          <cell r="G68">
            <v>3377.1541300000004</v>
          </cell>
          <cell r="H68" t="str">
            <v>FAD</v>
          </cell>
        </row>
        <row r="69">
          <cell r="B69">
            <v>4025.29</v>
          </cell>
          <cell r="C69" t="str">
            <v>Value Added Tax - other General &amp; Administrative Expenses</v>
          </cell>
          <cell r="D69">
            <v>83830</v>
          </cell>
          <cell r="E69">
            <v>599</v>
          </cell>
          <cell r="F69">
            <v>7186</v>
          </cell>
          <cell r="G69">
            <v>59</v>
          </cell>
          <cell r="H69" t="str">
            <v>FAD</v>
          </cell>
        </row>
        <row r="70">
          <cell r="B70">
            <v>4026.02</v>
          </cell>
          <cell r="C70" t="str">
            <v>Bank Interest on Overdraft</v>
          </cell>
          <cell r="D70">
            <v>0</v>
          </cell>
          <cell r="E70">
            <v>0</v>
          </cell>
          <cell r="F70">
            <v>78708.311459999997</v>
          </cell>
          <cell r="G70">
            <v>5546.02711</v>
          </cell>
          <cell r="H70" t="str">
            <v>FAD</v>
          </cell>
        </row>
        <row r="71">
          <cell r="B71">
            <v>4026.04</v>
          </cell>
          <cell r="C71" t="str">
            <v>Value Added Tax - Bank Charges</v>
          </cell>
          <cell r="D71">
            <v>1250</v>
          </cell>
          <cell r="E71">
            <v>8</v>
          </cell>
          <cell r="F71">
            <v>145</v>
          </cell>
          <cell r="G71">
            <v>1</v>
          </cell>
          <cell r="H71" t="str">
            <v>FAD</v>
          </cell>
        </row>
        <row r="72">
          <cell r="B72">
            <v>4027.01</v>
          </cell>
          <cell r="C72" t="str">
            <v>Pension Fund</v>
          </cell>
          <cell r="D72">
            <v>2906000</v>
          </cell>
          <cell r="E72">
            <v>0</v>
          </cell>
          <cell r="F72">
            <v>1494961.10109</v>
          </cell>
          <cell r="G72">
            <v>0</v>
          </cell>
          <cell r="H72" t="str">
            <v>FAD</v>
          </cell>
        </row>
        <row r="73">
          <cell r="B73">
            <v>4029.01</v>
          </cell>
          <cell r="C73" t="str">
            <v>Re-Allocation to PSC and Other Activities</v>
          </cell>
          <cell r="D73">
            <v>-7141288</v>
          </cell>
          <cell r="E73">
            <v>-39473</v>
          </cell>
          <cell r="F73">
            <v>-1785322.0000000079</v>
          </cell>
          <cell r="G73">
            <v>-9868.2499999999927</v>
          </cell>
          <cell r="H73" t="str">
            <v>FAD</v>
          </cell>
        </row>
        <row r="74">
          <cell r="B74">
            <v>4045.01</v>
          </cell>
          <cell r="C74" t="str">
            <v>Custom Duties Refund</v>
          </cell>
          <cell r="D74">
            <v>0</v>
          </cell>
          <cell r="E74">
            <v>0</v>
          </cell>
          <cell r="F74">
            <v>43687.4</v>
          </cell>
          <cell r="G74">
            <v>0</v>
          </cell>
          <cell r="H74" t="str">
            <v>FAD</v>
          </cell>
        </row>
        <row r="75">
          <cell r="B75">
            <v>4045.02</v>
          </cell>
          <cell r="C75" t="str">
            <v>Value Added Tax - Custom Duties</v>
          </cell>
          <cell r="D75">
            <v>0</v>
          </cell>
          <cell r="E75">
            <v>0</v>
          </cell>
          <cell r="F75">
            <v>0</v>
          </cell>
          <cell r="G75">
            <v>0</v>
          </cell>
          <cell r="H75" t="str">
            <v>FAD</v>
          </cell>
        </row>
        <row r="76">
          <cell r="B76">
            <v>4046</v>
          </cell>
          <cell r="C76" t="str">
            <v>NDDC Contribution</v>
          </cell>
          <cell r="D76">
            <v>840944.27122769924</v>
          </cell>
          <cell r="E76">
            <v>13637.507496210024</v>
          </cell>
          <cell r="F76">
            <v>428024.13653384976</v>
          </cell>
          <cell r="G76">
            <v>8018</v>
          </cell>
          <cell r="H76" t="str">
            <v>FAD</v>
          </cell>
        </row>
        <row r="77">
          <cell r="B77" t="str">
            <v>042.01</v>
          </cell>
          <cell r="C77" t="str">
            <v>Stock  Variation</v>
          </cell>
          <cell r="D77">
            <v>0</v>
          </cell>
          <cell r="E77">
            <v>0</v>
          </cell>
          <cell r="F77">
            <v>0</v>
          </cell>
          <cell r="G77">
            <v>0</v>
          </cell>
          <cell r="H77" t="str">
            <v>MMD</v>
          </cell>
        </row>
        <row r="78">
          <cell r="B78" t="str">
            <v>120.01B</v>
          </cell>
          <cell r="C78" t="str">
            <v>Reprocessing Offshore</v>
          </cell>
          <cell r="D78">
            <v>0</v>
          </cell>
          <cell r="E78">
            <v>1000</v>
          </cell>
          <cell r="F78">
            <v>0</v>
          </cell>
          <cell r="G78">
            <v>729.28939000000003</v>
          </cell>
          <cell r="H78" t="str">
            <v>EXPLO</v>
          </cell>
        </row>
        <row r="79">
          <cell r="B79" t="str">
            <v>120.01C</v>
          </cell>
          <cell r="C79" t="str">
            <v>Acquisition Offshore</v>
          </cell>
          <cell r="D79">
            <v>0</v>
          </cell>
          <cell r="E79">
            <v>12000</v>
          </cell>
          <cell r="F79">
            <v>116065.4734</v>
          </cell>
          <cell r="G79">
            <v>4100</v>
          </cell>
          <cell r="H79" t="str">
            <v>EXPLO</v>
          </cell>
        </row>
        <row r="80">
          <cell r="B80" t="str">
            <v>120.01D</v>
          </cell>
          <cell r="C80" t="str">
            <v>Seismic Processing Offshore</v>
          </cell>
          <cell r="D80">
            <v>0</v>
          </cell>
          <cell r="E80">
            <v>4500</v>
          </cell>
          <cell r="F80">
            <v>0</v>
          </cell>
          <cell r="G80">
            <v>1520</v>
          </cell>
          <cell r="H80" t="str">
            <v>EXPLO</v>
          </cell>
        </row>
        <row r="81">
          <cell r="B81" t="str">
            <v>120.05A</v>
          </cell>
          <cell r="C81" t="str">
            <v>Geological &amp; Geophysical Studies</v>
          </cell>
          <cell r="D81">
            <v>29022</v>
          </cell>
          <cell r="E81">
            <v>2287</v>
          </cell>
          <cell r="F81">
            <v>9791.8043500000003</v>
          </cell>
          <cell r="G81">
            <v>1584</v>
          </cell>
          <cell r="H81" t="str">
            <v>EXPLO</v>
          </cell>
        </row>
        <row r="82">
          <cell r="B82" t="str">
            <v>120.05B</v>
          </cell>
          <cell r="C82" t="str">
            <v>NNPC / DPR Participation</v>
          </cell>
          <cell r="E82">
            <v>300</v>
          </cell>
          <cell r="F82">
            <v>1674</v>
          </cell>
          <cell r="G82">
            <v>221</v>
          </cell>
          <cell r="H82" t="str">
            <v>EXPLO</v>
          </cell>
        </row>
        <row r="83">
          <cell r="B83" t="str">
            <v>120.06A</v>
          </cell>
          <cell r="C83" t="str">
            <v>Exploration Centre Costs</v>
          </cell>
          <cell r="D83">
            <v>113674</v>
          </cell>
          <cell r="E83">
            <v>2186</v>
          </cell>
          <cell r="F83">
            <v>314075.44558</v>
          </cell>
          <cell r="G83">
            <v>2951.5395800000001</v>
          </cell>
          <cell r="H83" t="str">
            <v>EXPLO</v>
          </cell>
        </row>
        <row r="84">
          <cell r="B84" t="str">
            <v>120.06B</v>
          </cell>
          <cell r="C84" t="str">
            <v>Computer Software Licences</v>
          </cell>
          <cell r="D84">
            <v>8039</v>
          </cell>
          <cell r="E84">
            <v>1190</v>
          </cell>
          <cell r="F84">
            <v>37992</v>
          </cell>
          <cell r="G84">
            <v>696</v>
          </cell>
          <cell r="H84" t="str">
            <v>EXPLO</v>
          </cell>
        </row>
        <row r="85">
          <cell r="B85" t="str">
            <v>120.07A</v>
          </cell>
          <cell r="C85" t="str">
            <v>Exploration Centre Costs</v>
          </cell>
          <cell r="D85">
            <v>0</v>
          </cell>
          <cell r="E85">
            <v>0</v>
          </cell>
          <cell r="F85">
            <v>0</v>
          </cell>
          <cell r="G85">
            <v>0</v>
          </cell>
          <cell r="H85" t="str">
            <v>EXPLO</v>
          </cell>
        </row>
        <row r="86">
          <cell r="B86" t="str">
            <v>120.07B</v>
          </cell>
          <cell r="C86" t="str">
            <v>Exploration Others</v>
          </cell>
          <cell r="D86">
            <v>0</v>
          </cell>
          <cell r="E86">
            <v>0</v>
          </cell>
          <cell r="F86">
            <v>0</v>
          </cell>
          <cell r="G86">
            <v>0</v>
          </cell>
          <cell r="H86" t="str">
            <v>EXPLO</v>
          </cell>
        </row>
        <row r="87">
          <cell r="B87" t="str">
            <v>121.01A</v>
          </cell>
          <cell r="C87" t="str">
            <v>OML 102 Sifon sidetrack</v>
          </cell>
          <cell r="D87">
            <v>93727</v>
          </cell>
          <cell r="E87">
            <v>6747</v>
          </cell>
          <cell r="F87">
            <v>0</v>
          </cell>
          <cell r="G87">
            <v>0</v>
          </cell>
          <cell r="H87" t="str">
            <v>EXPLO</v>
          </cell>
        </row>
        <row r="88">
          <cell r="B88" t="str">
            <v>121.01A1</v>
          </cell>
          <cell r="C88" t="str">
            <v>OML 102 Sifon A Drilling</v>
          </cell>
          <cell r="D88">
            <v>79691</v>
          </cell>
          <cell r="E88">
            <v>3978</v>
          </cell>
          <cell r="F88">
            <v>0</v>
          </cell>
          <cell r="G88">
            <v>0</v>
          </cell>
          <cell r="H88" t="str">
            <v>EXPLO</v>
          </cell>
        </row>
        <row r="89">
          <cell r="B89" t="str">
            <v>121.01B</v>
          </cell>
          <cell r="C89" t="str">
            <v xml:space="preserve">OML 102 Akamba Drilling </v>
          </cell>
          <cell r="D89">
            <v>144515</v>
          </cell>
          <cell r="E89">
            <v>8937</v>
          </cell>
          <cell r="F89">
            <v>0</v>
          </cell>
          <cell r="G89">
            <v>0</v>
          </cell>
          <cell r="H89" t="str">
            <v>EXPLO</v>
          </cell>
        </row>
        <row r="90">
          <cell r="B90" t="str">
            <v>121.01C</v>
          </cell>
          <cell r="C90" t="str">
            <v>OML 100 Idara E</v>
          </cell>
          <cell r="D90">
            <v>86709</v>
          </cell>
          <cell r="E90">
            <v>5362</v>
          </cell>
          <cell r="F90">
            <v>0</v>
          </cell>
          <cell r="G90">
            <v>0</v>
          </cell>
          <cell r="H90" t="str">
            <v>EXPLO</v>
          </cell>
        </row>
        <row r="91">
          <cell r="B91" t="str">
            <v>121.01D</v>
          </cell>
          <cell r="C91" t="str">
            <v>DRILLING 102 NKARIKA</v>
          </cell>
          <cell r="F91">
            <v>0</v>
          </cell>
          <cell r="G91">
            <v>0</v>
          </cell>
          <cell r="H91" t="str">
            <v>EXPLO</v>
          </cell>
        </row>
        <row r="92">
          <cell r="B92" t="str">
            <v>121.01E</v>
          </cell>
          <cell r="C92" t="str">
            <v>DRILLING 102 ATRIA 1</v>
          </cell>
          <cell r="F92">
            <v>0</v>
          </cell>
          <cell r="G92">
            <v>0</v>
          </cell>
          <cell r="H92" t="str">
            <v>EXPLO</v>
          </cell>
        </row>
        <row r="93">
          <cell r="B93" t="str">
            <v>121.01F</v>
          </cell>
          <cell r="C93" t="str">
            <v>TESTING NKARIKA 4</v>
          </cell>
          <cell r="F93">
            <v>0</v>
          </cell>
          <cell r="G93">
            <v>0</v>
          </cell>
          <cell r="H93" t="str">
            <v>EXPLO</v>
          </cell>
        </row>
        <row r="94">
          <cell r="B94" t="str">
            <v>121.02A</v>
          </cell>
          <cell r="C94" t="str">
            <v>Well Site Survey (Offshore)</v>
          </cell>
          <cell r="E94">
            <v>250</v>
          </cell>
          <cell r="F94">
            <v>42133.792609999997</v>
          </cell>
          <cell r="G94">
            <v>665</v>
          </cell>
          <cell r="H94" t="str">
            <v>EXPLO</v>
          </cell>
        </row>
        <row r="95">
          <cell r="B95" t="str">
            <v>121.04A</v>
          </cell>
          <cell r="C95" t="str">
            <v>Value Added Tax - Exploration Drilling</v>
          </cell>
          <cell r="D95">
            <v>0</v>
          </cell>
          <cell r="E95">
            <v>0</v>
          </cell>
          <cell r="F95">
            <v>0</v>
          </cell>
          <cell r="G95">
            <v>0</v>
          </cell>
          <cell r="H95" t="str">
            <v>EXPLO</v>
          </cell>
        </row>
        <row r="96">
          <cell r="B96" t="str">
            <v>121.05A</v>
          </cell>
          <cell r="C96" t="str">
            <v>Custom Duties - Exploration Drilling</v>
          </cell>
          <cell r="D96">
            <v>0</v>
          </cell>
          <cell r="E96">
            <v>0</v>
          </cell>
          <cell r="F96">
            <v>0</v>
          </cell>
          <cell r="G96">
            <v>0</v>
          </cell>
          <cell r="H96" t="str">
            <v>EXPLO</v>
          </cell>
        </row>
        <row r="97">
          <cell r="B97" t="str">
            <v>130.01A</v>
          </cell>
          <cell r="C97" t="str">
            <v>Obagi CD 31.G1</v>
          </cell>
          <cell r="D97">
            <v>24245</v>
          </cell>
          <cell r="E97">
            <v>1322</v>
          </cell>
          <cell r="F97">
            <v>0</v>
          </cell>
          <cell r="G97">
            <v>0</v>
          </cell>
          <cell r="H97" t="str">
            <v>P.ENG</v>
          </cell>
        </row>
        <row r="98">
          <cell r="B98" t="str">
            <v>130.01B</v>
          </cell>
          <cell r="C98" t="str">
            <v>Obagi CD 25.G1</v>
          </cell>
          <cell r="D98">
            <v>24245</v>
          </cell>
          <cell r="E98">
            <v>1322</v>
          </cell>
          <cell r="F98">
            <v>0</v>
          </cell>
          <cell r="G98">
            <v>0</v>
          </cell>
          <cell r="H98" t="str">
            <v>P.ENG</v>
          </cell>
        </row>
        <row r="99">
          <cell r="B99" t="str">
            <v>130.01C</v>
          </cell>
          <cell r="C99" t="str">
            <v>R4Oc-I1  Completion</v>
          </cell>
          <cell r="D99">
            <v>27482.880000000001</v>
          </cell>
          <cell r="E99">
            <v>2323.92</v>
          </cell>
          <cell r="F99">
            <v>0</v>
          </cell>
          <cell r="G99">
            <v>0</v>
          </cell>
          <cell r="H99" t="str">
            <v>P.ENG</v>
          </cell>
        </row>
        <row r="100">
          <cell r="B100" t="str">
            <v>130.01D</v>
          </cell>
          <cell r="C100" t="str">
            <v>R3O-I3 Completion</v>
          </cell>
          <cell r="D100">
            <v>27069.439999999999</v>
          </cell>
          <cell r="E100">
            <v>2288.96</v>
          </cell>
          <cell r="F100">
            <v>0</v>
          </cell>
          <cell r="G100">
            <v>0</v>
          </cell>
          <cell r="H100" t="str">
            <v>P.ENG</v>
          </cell>
        </row>
        <row r="101">
          <cell r="B101" t="str">
            <v>130.01E</v>
          </cell>
          <cell r="C101" t="str">
            <v>R4Oc-I1 - SeS2-I1 Completion</v>
          </cell>
          <cell r="D101">
            <v>45043.199999999997</v>
          </cell>
          <cell r="E101">
            <v>3808.8</v>
          </cell>
          <cell r="F101">
            <v>0</v>
          </cell>
          <cell r="G101">
            <v>0</v>
          </cell>
          <cell r="H101" t="str">
            <v>P.ENG</v>
          </cell>
        </row>
        <row r="102">
          <cell r="B102" t="str">
            <v>130.01F</v>
          </cell>
          <cell r="C102" t="str">
            <v>R4Ob-P1 Completion</v>
          </cell>
          <cell r="D102">
            <v>27526.400000000001</v>
          </cell>
          <cell r="E102">
            <v>2327.6</v>
          </cell>
          <cell r="F102">
            <v>0</v>
          </cell>
          <cell r="G102">
            <v>0</v>
          </cell>
          <cell r="H102" t="str">
            <v>P.ENG</v>
          </cell>
        </row>
        <row r="103">
          <cell r="B103" t="str">
            <v>130.02A</v>
          </cell>
          <cell r="C103" t="str">
            <v>Obagi CD 20</v>
          </cell>
          <cell r="D103">
            <v>89792</v>
          </cell>
          <cell r="E103">
            <v>4140</v>
          </cell>
          <cell r="F103">
            <v>0</v>
          </cell>
          <cell r="G103">
            <v>0</v>
          </cell>
          <cell r="H103" t="str">
            <v>P.ENG</v>
          </cell>
        </row>
        <row r="104">
          <cell r="B104" t="str">
            <v>130.02B</v>
          </cell>
          <cell r="C104" t="str">
            <v>Obagi CD 20 G1</v>
          </cell>
          <cell r="F104">
            <v>0</v>
          </cell>
          <cell r="G104">
            <v>0</v>
          </cell>
          <cell r="H104" t="str">
            <v>P.ENG</v>
          </cell>
        </row>
        <row r="105">
          <cell r="B105" t="str">
            <v>130.02C</v>
          </cell>
          <cell r="C105" t="str">
            <v>Obagi CD 21</v>
          </cell>
          <cell r="D105">
            <v>89792</v>
          </cell>
          <cell r="E105">
            <v>4140</v>
          </cell>
          <cell r="F105">
            <v>0</v>
          </cell>
          <cell r="G105">
            <v>0</v>
          </cell>
          <cell r="H105" t="str">
            <v>P.ENG</v>
          </cell>
        </row>
        <row r="106">
          <cell r="B106" t="str">
            <v>130.02D</v>
          </cell>
          <cell r="C106" t="str">
            <v>Obagi CD 21.G1</v>
          </cell>
          <cell r="D106">
            <v>23945</v>
          </cell>
          <cell r="E106">
            <v>1104</v>
          </cell>
          <cell r="F106">
            <v>0</v>
          </cell>
          <cell r="G106">
            <v>0</v>
          </cell>
          <cell r="H106" t="str">
            <v>P.ENG</v>
          </cell>
        </row>
        <row r="107">
          <cell r="B107" t="str">
            <v>130.02E</v>
          </cell>
          <cell r="C107" t="str">
            <v>Obagi CD 25</v>
          </cell>
          <cell r="D107">
            <v>89792</v>
          </cell>
          <cell r="E107">
            <v>4140</v>
          </cell>
          <cell r="F107">
            <v>0</v>
          </cell>
          <cell r="G107">
            <v>0</v>
          </cell>
          <cell r="H107" t="str">
            <v>P.ENG</v>
          </cell>
        </row>
        <row r="108">
          <cell r="B108" t="str">
            <v>130.02F</v>
          </cell>
          <cell r="C108" t="str">
            <v>Obagi CD 25.G1</v>
          </cell>
          <cell r="D108">
            <v>24245</v>
          </cell>
          <cell r="E108">
            <v>1322</v>
          </cell>
          <cell r="F108">
            <v>0</v>
          </cell>
          <cell r="G108">
            <v>0</v>
          </cell>
          <cell r="H108" t="str">
            <v>P.ENG</v>
          </cell>
        </row>
        <row r="109">
          <cell r="B109" t="str">
            <v>130.02G</v>
          </cell>
          <cell r="C109" t="str">
            <v>Obagi CD 31</v>
          </cell>
          <cell r="D109">
            <v>89792</v>
          </cell>
          <cell r="E109">
            <v>4140</v>
          </cell>
          <cell r="F109">
            <v>0</v>
          </cell>
          <cell r="G109">
            <v>0</v>
          </cell>
          <cell r="H109" t="str">
            <v>P.ENG</v>
          </cell>
        </row>
        <row r="110">
          <cell r="B110" t="str">
            <v>130.02H</v>
          </cell>
          <cell r="C110" t="str">
            <v>Obagi CD 31.G1</v>
          </cell>
          <cell r="D110">
            <v>24245</v>
          </cell>
          <cell r="E110">
            <v>1322</v>
          </cell>
          <cell r="F110">
            <v>0</v>
          </cell>
          <cell r="G110">
            <v>0</v>
          </cell>
          <cell r="H110" t="str">
            <v>P.ENG</v>
          </cell>
        </row>
        <row r="111">
          <cell r="B111" t="str">
            <v>130.02I</v>
          </cell>
          <cell r="C111" t="str">
            <v>Rig Move to OB CD 20</v>
          </cell>
          <cell r="D111">
            <v>16087</v>
          </cell>
          <cell r="E111">
            <v>741</v>
          </cell>
          <cell r="F111">
            <v>0</v>
          </cell>
          <cell r="G111">
            <v>0</v>
          </cell>
          <cell r="H111" t="str">
            <v>P.ENG</v>
          </cell>
        </row>
        <row r="112">
          <cell r="B112" t="str">
            <v>130.02J</v>
          </cell>
          <cell r="C112" t="str">
            <v>Rig Move to OB CD 21</v>
          </cell>
          <cell r="D112">
            <v>16087</v>
          </cell>
          <cell r="E112">
            <v>741</v>
          </cell>
          <cell r="F112">
            <v>0</v>
          </cell>
          <cell r="G112">
            <v>0</v>
          </cell>
          <cell r="H112" t="str">
            <v>P.ENG</v>
          </cell>
        </row>
        <row r="113">
          <cell r="B113" t="str">
            <v>130.02L</v>
          </cell>
          <cell r="C113" t="str">
            <v>Rig Mobilization</v>
          </cell>
          <cell r="D113">
            <v>21497</v>
          </cell>
          <cell r="E113">
            <v>1172</v>
          </cell>
          <cell r="F113">
            <v>0</v>
          </cell>
          <cell r="G113">
            <v>0</v>
          </cell>
          <cell r="H113" t="str">
            <v>P.ENG</v>
          </cell>
        </row>
        <row r="114">
          <cell r="B114" t="str">
            <v>130.02M</v>
          </cell>
          <cell r="C114" t="str">
            <v>Rig Mobilization</v>
          </cell>
          <cell r="D114">
            <v>27200</v>
          </cell>
          <cell r="E114">
            <v>2300</v>
          </cell>
          <cell r="F114">
            <v>0</v>
          </cell>
          <cell r="G114">
            <v>14</v>
          </cell>
          <cell r="H114" t="str">
            <v>P.ENG</v>
          </cell>
        </row>
        <row r="115">
          <cell r="B115" t="str">
            <v>130.02N</v>
          </cell>
          <cell r="C115" t="str">
            <v>OFD1 Rig Installation</v>
          </cell>
          <cell r="D115">
            <v>5440</v>
          </cell>
          <cell r="E115">
            <v>460</v>
          </cell>
          <cell r="F115">
            <v>0</v>
          </cell>
          <cell r="G115">
            <v>0</v>
          </cell>
          <cell r="H115" t="str">
            <v>P.ENG</v>
          </cell>
        </row>
        <row r="116">
          <cell r="B116" t="str">
            <v>130.02O</v>
          </cell>
          <cell r="C116" t="str">
            <v>R4Oc-I1  Drilling</v>
          </cell>
          <cell r="D116">
            <v>71242.240000000005</v>
          </cell>
          <cell r="E116">
            <v>6024.16</v>
          </cell>
          <cell r="F116">
            <v>0</v>
          </cell>
          <cell r="G116">
            <v>0</v>
          </cell>
          <cell r="H116" t="str">
            <v>P.ENG</v>
          </cell>
        </row>
        <row r="117">
          <cell r="B117" t="str">
            <v>130.02P</v>
          </cell>
          <cell r="C117" t="str">
            <v>OFD2 Rig Installation</v>
          </cell>
          <cell r="D117">
            <v>5440</v>
          </cell>
          <cell r="E117">
            <v>460</v>
          </cell>
          <cell r="F117">
            <v>0</v>
          </cell>
          <cell r="G117">
            <v>0</v>
          </cell>
          <cell r="H117" t="str">
            <v>P.ENG</v>
          </cell>
        </row>
        <row r="118">
          <cell r="B118" t="str">
            <v>130.02Q</v>
          </cell>
          <cell r="C118" t="str">
            <v>CP Driving</v>
          </cell>
          <cell r="D118">
            <v>8704</v>
          </cell>
          <cell r="E118">
            <v>736</v>
          </cell>
          <cell r="F118">
            <v>0</v>
          </cell>
          <cell r="G118">
            <v>0</v>
          </cell>
          <cell r="H118" t="str">
            <v>P.ENG</v>
          </cell>
        </row>
        <row r="119">
          <cell r="B119" t="str">
            <v>130.02R</v>
          </cell>
          <cell r="C119" t="str">
            <v>R3O-I3 Drilling</v>
          </cell>
          <cell r="D119">
            <v>87964.800000000003</v>
          </cell>
          <cell r="E119">
            <v>7438.2</v>
          </cell>
          <cell r="F119">
            <v>0</v>
          </cell>
          <cell r="G119">
            <v>0</v>
          </cell>
          <cell r="H119" t="str">
            <v>P.ENG</v>
          </cell>
        </row>
        <row r="120">
          <cell r="B120" t="str">
            <v>130.02S</v>
          </cell>
          <cell r="C120" t="str">
            <v>R4Oc-I1 - SeS2-I1 Drilling</v>
          </cell>
          <cell r="D120">
            <v>100966.39999999999</v>
          </cell>
          <cell r="E120">
            <v>8537.6</v>
          </cell>
          <cell r="F120">
            <v>0</v>
          </cell>
          <cell r="G120">
            <v>0</v>
          </cell>
          <cell r="H120" t="str">
            <v>P.ENG</v>
          </cell>
        </row>
        <row r="121">
          <cell r="B121" t="str">
            <v>130.02T</v>
          </cell>
          <cell r="C121" t="str">
            <v>R4Ob-P1 Drilling</v>
          </cell>
          <cell r="D121">
            <v>45043.199999999997</v>
          </cell>
          <cell r="E121">
            <v>3808.8</v>
          </cell>
          <cell r="F121">
            <v>0</v>
          </cell>
          <cell r="G121">
            <v>0</v>
          </cell>
          <cell r="H121" t="str">
            <v>P.ENG</v>
          </cell>
        </row>
        <row r="122">
          <cell r="B122" t="str">
            <v>130.02U</v>
          </cell>
          <cell r="C122" t="str">
            <v>Ses2-P1 Drilling</v>
          </cell>
          <cell r="D122">
            <v>62625.279999999999</v>
          </cell>
          <cell r="E122">
            <v>5295.52</v>
          </cell>
          <cell r="F122">
            <v>0</v>
          </cell>
          <cell r="G122">
            <v>0</v>
          </cell>
          <cell r="H122" t="str">
            <v>P.ENG</v>
          </cell>
        </row>
        <row r="123">
          <cell r="B123" t="str">
            <v>130.03A</v>
          </cell>
          <cell r="C123" t="str">
            <v>Post Drilling Site Rehabilitation (2 Locations)</v>
          </cell>
          <cell r="D123">
            <v>108895</v>
          </cell>
          <cell r="E123">
            <v>238</v>
          </cell>
          <cell r="F123">
            <v>88097</v>
          </cell>
          <cell r="G123">
            <v>1521</v>
          </cell>
          <cell r="H123" t="str">
            <v>P.ENG</v>
          </cell>
        </row>
        <row r="124">
          <cell r="B124" t="str">
            <v>130.03B</v>
          </cell>
          <cell r="C124" t="str">
            <v>Site Preparation</v>
          </cell>
          <cell r="D124">
            <v>395333</v>
          </cell>
          <cell r="E124">
            <v>865</v>
          </cell>
          <cell r="F124">
            <v>279.65868</v>
          </cell>
          <cell r="G124">
            <v>57.175370000000001</v>
          </cell>
          <cell r="H124" t="str">
            <v>P.ENG</v>
          </cell>
        </row>
        <row r="125">
          <cell r="B125" t="str">
            <v>130.05A</v>
          </cell>
          <cell r="C125" t="str">
            <v>Water Treatment/Disposal Strategy</v>
          </cell>
          <cell r="D125">
            <v>16320</v>
          </cell>
          <cell r="E125">
            <v>180</v>
          </cell>
          <cell r="F125">
            <v>0</v>
          </cell>
          <cell r="G125">
            <v>0</v>
          </cell>
          <cell r="H125" t="str">
            <v>P.ENG</v>
          </cell>
        </row>
        <row r="126">
          <cell r="B126" t="str">
            <v>130.06A</v>
          </cell>
          <cell r="C126" t="str">
            <v>Production Wells</v>
          </cell>
          <cell r="D126">
            <v>52725</v>
          </cell>
          <cell r="E126">
            <v>2632</v>
          </cell>
          <cell r="F126">
            <v>0</v>
          </cell>
          <cell r="G126">
            <v>0</v>
          </cell>
          <cell r="H126" t="str">
            <v>P.ENG</v>
          </cell>
        </row>
        <row r="127">
          <cell r="B127" t="str">
            <v>130.06B</v>
          </cell>
          <cell r="C127" t="str">
            <v>Site Preparation</v>
          </cell>
          <cell r="D127">
            <v>18909</v>
          </cell>
          <cell r="E127">
            <v>41</v>
          </cell>
          <cell r="F127">
            <v>0</v>
          </cell>
          <cell r="G127">
            <v>0</v>
          </cell>
          <cell r="H127" t="str">
            <v>P.ENG</v>
          </cell>
        </row>
        <row r="128">
          <cell r="B128" t="str">
            <v>130.07A</v>
          </cell>
          <cell r="C128" t="str">
            <v>Production Wells</v>
          </cell>
          <cell r="D128">
            <v>235610</v>
          </cell>
          <cell r="E128">
            <v>0</v>
          </cell>
          <cell r="F128">
            <v>0</v>
          </cell>
          <cell r="G128">
            <v>0</v>
          </cell>
          <cell r="H128" t="str">
            <v>P.ENG</v>
          </cell>
        </row>
        <row r="129">
          <cell r="B129" t="str">
            <v>130.07B</v>
          </cell>
          <cell r="C129" t="str">
            <v>Site Preparation</v>
          </cell>
          <cell r="D129">
            <v>4352</v>
          </cell>
          <cell r="E129">
            <v>0</v>
          </cell>
          <cell r="F129">
            <v>0</v>
          </cell>
          <cell r="G129">
            <v>0</v>
          </cell>
          <cell r="H129" t="str">
            <v>P.ENG</v>
          </cell>
        </row>
        <row r="130">
          <cell r="B130" t="str">
            <v>131.01A</v>
          </cell>
          <cell r="C130" t="str">
            <v>Ibewa Level 14.G1</v>
          </cell>
          <cell r="D130">
            <v>73848</v>
          </cell>
          <cell r="E130">
            <v>1167</v>
          </cell>
          <cell r="F130">
            <v>0</v>
          </cell>
          <cell r="G130">
            <v>0</v>
          </cell>
          <cell r="H130" t="str">
            <v>GAS</v>
          </cell>
        </row>
        <row r="131">
          <cell r="B131" t="str">
            <v>131.01B</v>
          </cell>
          <cell r="C131" t="str">
            <v>Ibewa 2bis Side-Track</v>
          </cell>
          <cell r="D131">
            <v>69768</v>
          </cell>
          <cell r="E131">
            <v>1197</v>
          </cell>
          <cell r="F131">
            <v>0</v>
          </cell>
          <cell r="G131">
            <v>0</v>
          </cell>
          <cell r="H131" t="str">
            <v>GAS</v>
          </cell>
        </row>
        <row r="132">
          <cell r="B132" t="str">
            <v>131.01C</v>
          </cell>
          <cell r="C132" t="str">
            <v>Obagi Deep 125.G1</v>
          </cell>
          <cell r="D132">
            <v>73848</v>
          </cell>
          <cell r="E132">
            <v>1167</v>
          </cell>
          <cell r="F132">
            <v>0</v>
          </cell>
          <cell r="G132">
            <v>0</v>
          </cell>
          <cell r="H132" t="str">
            <v>GAS</v>
          </cell>
        </row>
        <row r="133">
          <cell r="B133" t="str">
            <v>131.01D</v>
          </cell>
          <cell r="C133" t="str">
            <v>OML 58 Gas Safety Operation IBW008</v>
          </cell>
          <cell r="D133">
            <v>163200</v>
          </cell>
          <cell r="E133">
            <v>1800</v>
          </cell>
          <cell r="F133">
            <v>0</v>
          </cell>
          <cell r="G133">
            <v>0</v>
          </cell>
          <cell r="H133" t="str">
            <v>GAS</v>
          </cell>
        </row>
        <row r="134">
          <cell r="B134" t="str">
            <v>131.01E</v>
          </cell>
          <cell r="C134" t="str">
            <v>OML 58 Gas Rig move to IBW12</v>
          </cell>
          <cell r="D134">
            <v>32640</v>
          </cell>
          <cell r="E134">
            <v>360</v>
          </cell>
          <cell r="F134">
            <v>0</v>
          </cell>
          <cell r="G134">
            <v>0</v>
          </cell>
          <cell r="H134" t="str">
            <v>GAS</v>
          </cell>
        </row>
        <row r="135">
          <cell r="B135" t="str">
            <v>131.01F</v>
          </cell>
          <cell r="C135" t="str">
            <v>OML 58 Gas Safety Operation IBW12</v>
          </cell>
          <cell r="D135">
            <v>163200</v>
          </cell>
          <cell r="E135">
            <v>1800</v>
          </cell>
          <cell r="F135">
            <v>0</v>
          </cell>
          <cell r="G135">
            <v>0</v>
          </cell>
          <cell r="H135" t="str">
            <v>GAS</v>
          </cell>
        </row>
        <row r="136">
          <cell r="B136" t="str">
            <v>131.01G</v>
          </cell>
          <cell r="C136" t="str">
            <v>OML 58 Gas Safety Operation IBW13</v>
          </cell>
          <cell r="D136">
            <v>190400</v>
          </cell>
          <cell r="E136">
            <v>2100</v>
          </cell>
          <cell r="F136">
            <v>0</v>
          </cell>
          <cell r="G136">
            <v>0</v>
          </cell>
          <cell r="H136" t="str">
            <v>GAS</v>
          </cell>
        </row>
        <row r="137">
          <cell r="B137" t="str">
            <v>131.02A</v>
          </cell>
          <cell r="C137" t="str">
            <v>Rig Move To Ibw Cluster</v>
          </cell>
          <cell r="E137">
            <v>840</v>
          </cell>
          <cell r="F137">
            <v>0</v>
          </cell>
          <cell r="G137">
            <v>0</v>
          </cell>
          <cell r="H137" t="str">
            <v>GAS</v>
          </cell>
        </row>
        <row r="138">
          <cell r="B138" t="str">
            <v>131.02B</v>
          </cell>
          <cell r="C138" t="str">
            <v>Ibewa 14</v>
          </cell>
          <cell r="D138">
            <v>217056</v>
          </cell>
          <cell r="E138">
            <v>3724</v>
          </cell>
          <cell r="F138">
            <v>0</v>
          </cell>
          <cell r="G138">
            <v>0</v>
          </cell>
          <cell r="H138" t="str">
            <v>GAS</v>
          </cell>
        </row>
        <row r="139">
          <cell r="B139" t="str">
            <v>131.02C</v>
          </cell>
          <cell r="C139" t="str">
            <v>Ibewa Level 14.G1</v>
          </cell>
          <cell r="D139">
            <v>82824</v>
          </cell>
          <cell r="E139">
            <v>1391</v>
          </cell>
          <cell r="F139">
            <v>0</v>
          </cell>
          <cell r="G139">
            <v>0</v>
          </cell>
          <cell r="H139" t="str">
            <v>GAS</v>
          </cell>
        </row>
        <row r="140">
          <cell r="B140" t="str">
            <v>131.02D</v>
          </cell>
          <cell r="C140" t="str">
            <v>Ibewa 2bis Side-Track</v>
          </cell>
          <cell r="D140">
            <v>128112</v>
          </cell>
          <cell r="E140">
            <v>2198</v>
          </cell>
          <cell r="F140">
            <v>0</v>
          </cell>
          <cell r="G140">
            <v>0</v>
          </cell>
          <cell r="H140" t="str">
            <v>GAS</v>
          </cell>
        </row>
        <row r="141">
          <cell r="B141" t="str">
            <v>131.02E</v>
          </cell>
          <cell r="C141" t="str">
            <v>Rig Move To Obagi Deep</v>
          </cell>
          <cell r="E141">
            <v>840</v>
          </cell>
          <cell r="F141">
            <v>0</v>
          </cell>
          <cell r="G141">
            <v>0</v>
          </cell>
          <cell r="H141" t="str">
            <v>GAS</v>
          </cell>
        </row>
        <row r="142">
          <cell r="B142" t="str">
            <v>131.02F</v>
          </cell>
          <cell r="C142" t="str">
            <v>Obagi Deep</v>
          </cell>
          <cell r="D142">
            <v>217056</v>
          </cell>
          <cell r="E142">
            <v>3724</v>
          </cell>
          <cell r="F142">
            <v>0</v>
          </cell>
          <cell r="G142">
            <v>0</v>
          </cell>
          <cell r="H142" t="str">
            <v>GAS</v>
          </cell>
        </row>
        <row r="143">
          <cell r="B143" t="str">
            <v>131.02G</v>
          </cell>
          <cell r="C143" t="str">
            <v>Obagi Deep 125.G1</v>
          </cell>
          <cell r="D143">
            <v>82824</v>
          </cell>
          <cell r="E143">
            <v>1391</v>
          </cell>
          <cell r="F143">
            <v>0</v>
          </cell>
          <cell r="G143">
            <v>0</v>
          </cell>
          <cell r="H143" t="str">
            <v>GAS</v>
          </cell>
        </row>
        <row r="144">
          <cell r="B144" t="str">
            <v>131.05A</v>
          </cell>
          <cell r="C144" t="str">
            <v>OML58 Gas Development Studies</v>
          </cell>
          <cell r="E144">
            <v>1800</v>
          </cell>
          <cell r="F144">
            <v>0</v>
          </cell>
          <cell r="G144">
            <v>548.89231999999993</v>
          </cell>
          <cell r="H144" t="str">
            <v>GAS</v>
          </cell>
        </row>
        <row r="145">
          <cell r="B145" t="str">
            <v>131.05B</v>
          </cell>
          <cell r="C145" t="str">
            <v>Gas Supply Optimisation Study</v>
          </cell>
          <cell r="E145">
            <v>500</v>
          </cell>
          <cell r="F145">
            <v>0</v>
          </cell>
          <cell r="G145">
            <v>0</v>
          </cell>
          <cell r="H145" t="str">
            <v>GAS</v>
          </cell>
        </row>
        <row r="146">
          <cell r="B146" t="str">
            <v>131.05C</v>
          </cell>
          <cell r="C146" t="str">
            <v>Gas Master Plan Review</v>
          </cell>
          <cell r="E146">
            <v>0</v>
          </cell>
          <cell r="F146">
            <v>0</v>
          </cell>
          <cell r="G146">
            <v>0</v>
          </cell>
          <cell r="H146" t="str">
            <v>GAS</v>
          </cell>
        </row>
        <row r="147">
          <cell r="B147" t="str">
            <v>131.05D</v>
          </cell>
          <cell r="C147" t="str">
            <v>NNPC Participation Gas</v>
          </cell>
          <cell r="E147">
            <v>100</v>
          </cell>
          <cell r="F147">
            <v>0</v>
          </cell>
          <cell r="G147">
            <v>0</v>
          </cell>
          <cell r="H147" t="str">
            <v>GAS</v>
          </cell>
        </row>
        <row r="148">
          <cell r="B148" t="str">
            <v>131.05E</v>
          </cell>
          <cell r="C148" t="str">
            <v>JV Offshore Gas Engineering Studies</v>
          </cell>
          <cell r="E148">
            <v>300</v>
          </cell>
          <cell r="F148">
            <v>0</v>
          </cell>
          <cell r="G148">
            <v>0</v>
          </cell>
          <cell r="H148" t="str">
            <v>GAS</v>
          </cell>
        </row>
        <row r="149">
          <cell r="B149" t="str">
            <v>131.05F</v>
          </cell>
          <cell r="C149" t="str">
            <v>IPP Studies</v>
          </cell>
          <cell r="E149">
            <v>4000</v>
          </cell>
          <cell r="F149">
            <v>0</v>
          </cell>
          <cell r="G149">
            <v>942</v>
          </cell>
          <cell r="H149" t="str">
            <v>GAS</v>
          </cell>
        </row>
        <row r="150">
          <cell r="B150" t="str">
            <v>131.06A</v>
          </cell>
          <cell r="C150" t="str">
            <v xml:space="preserve">Production Wells </v>
          </cell>
          <cell r="D150">
            <v>0</v>
          </cell>
          <cell r="E150">
            <v>0</v>
          </cell>
          <cell r="F150">
            <v>0</v>
          </cell>
          <cell r="G150">
            <v>0</v>
          </cell>
          <cell r="H150" t="str">
            <v>GAS</v>
          </cell>
        </row>
        <row r="151">
          <cell r="B151" t="str">
            <v>131.06B</v>
          </cell>
          <cell r="C151" t="str">
            <v>Others + Site Preparation</v>
          </cell>
          <cell r="D151">
            <v>0</v>
          </cell>
          <cell r="E151">
            <v>0</v>
          </cell>
          <cell r="F151">
            <v>0</v>
          </cell>
          <cell r="G151">
            <v>0</v>
          </cell>
          <cell r="H151" t="str">
            <v>GAS</v>
          </cell>
        </row>
        <row r="152">
          <cell r="B152" t="str">
            <v>132.01A</v>
          </cell>
          <cell r="C152" t="str">
            <v>OML 58 Obagi deep</v>
          </cell>
          <cell r="F152">
            <v>0</v>
          </cell>
          <cell r="G152">
            <v>0</v>
          </cell>
          <cell r="H152" t="str">
            <v>FAC</v>
          </cell>
        </row>
        <row r="153">
          <cell r="B153" t="str">
            <v>132.01B</v>
          </cell>
          <cell r="C153" t="str">
            <v>OML 58 Ibewa 14</v>
          </cell>
          <cell r="F153">
            <v>0</v>
          </cell>
          <cell r="G153">
            <v>0</v>
          </cell>
          <cell r="H153" t="str">
            <v>FAC</v>
          </cell>
        </row>
        <row r="154">
          <cell r="B154" t="str">
            <v>132.01C</v>
          </cell>
          <cell r="C154" t="str">
            <v>OML 58 CD 20</v>
          </cell>
          <cell r="D154">
            <v>28620</v>
          </cell>
          <cell r="E154">
            <v>90</v>
          </cell>
          <cell r="F154">
            <v>7929.2569999999996</v>
          </cell>
          <cell r="G154">
            <v>0</v>
          </cell>
          <cell r="H154" t="str">
            <v>FAC</v>
          </cell>
        </row>
        <row r="155">
          <cell r="B155" t="str">
            <v>132.01D</v>
          </cell>
          <cell r="C155" t="str">
            <v>OML 58 CD 25</v>
          </cell>
          <cell r="D155">
            <v>28620</v>
          </cell>
          <cell r="E155">
            <v>90</v>
          </cell>
          <cell r="F155">
            <v>4719.23578</v>
          </cell>
          <cell r="G155">
            <v>14.70027</v>
          </cell>
          <cell r="H155" t="str">
            <v>FAC</v>
          </cell>
        </row>
        <row r="156">
          <cell r="B156" t="str">
            <v>132.01E</v>
          </cell>
          <cell r="C156" t="str">
            <v>OML 58 CD 21</v>
          </cell>
          <cell r="D156">
            <v>28620</v>
          </cell>
          <cell r="E156">
            <v>90</v>
          </cell>
          <cell r="F156">
            <v>29038.162739999996</v>
          </cell>
          <cell r="G156">
            <v>508</v>
          </cell>
          <cell r="H156" t="str">
            <v>FAC</v>
          </cell>
        </row>
        <row r="157">
          <cell r="B157" t="str">
            <v>132.01F</v>
          </cell>
          <cell r="C157" t="str">
            <v xml:space="preserve">OML 58 Obagi/Ibewa/Erema </v>
          </cell>
          <cell r="D157">
            <v>57120</v>
          </cell>
          <cell r="E157">
            <v>980</v>
          </cell>
          <cell r="F157">
            <v>5866</v>
          </cell>
          <cell r="G157">
            <v>96</v>
          </cell>
          <cell r="H157" t="str">
            <v>FAC</v>
          </cell>
        </row>
        <row r="158">
          <cell r="B158" t="str">
            <v>132.03A</v>
          </cell>
          <cell r="C158" t="str">
            <v>OML 102 Ofon Phase 2 Basic Engineering</v>
          </cell>
          <cell r="D158">
            <v>612000</v>
          </cell>
          <cell r="E158">
            <v>15500</v>
          </cell>
          <cell r="F158">
            <v>137743.27207000001</v>
          </cell>
          <cell r="G158">
            <v>17813.05701</v>
          </cell>
          <cell r="H158" t="str">
            <v>FAC</v>
          </cell>
        </row>
        <row r="159">
          <cell r="B159" t="str">
            <v>132.03AA</v>
          </cell>
          <cell r="C159" t="str">
            <v>OML100 Upgrade &amp; Edikan Water Injection</v>
          </cell>
          <cell r="D159">
            <v>204000</v>
          </cell>
          <cell r="E159">
            <v>18500</v>
          </cell>
          <cell r="F159">
            <v>19450</v>
          </cell>
          <cell r="G159">
            <v>1826</v>
          </cell>
          <cell r="H159" t="str">
            <v>FAC</v>
          </cell>
        </row>
        <row r="160">
          <cell r="B160" t="str">
            <v>132.03AC</v>
          </cell>
          <cell r="C160" t="str">
            <v>OML100 Nkarika Development Basic Engineering</v>
          </cell>
          <cell r="D160">
            <v>408</v>
          </cell>
          <cell r="E160">
            <v>7</v>
          </cell>
          <cell r="F160">
            <v>64</v>
          </cell>
          <cell r="G160">
            <v>3</v>
          </cell>
          <cell r="H160" t="str">
            <v>FAC</v>
          </cell>
        </row>
        <row r="161">
          <cell r="B161" t="str">
            <v>132.03CA</v>
          </cell>
          <cell r="C161" t="str">
            <v>OML 58 Upgrade BE/LLI</v>
          </cell>
          <cell r="D161">
            <v>316800</v>
          </cell>
          <cell r="E161">
            <v>5600</v>
          </cell>
          <cell r="F161">
            <v>26400</v>
          </cell>
          <cell r="G161">
            <v>485</v>
          </cell>
          <cell r="H161" t="str">
            <v>FAC</v>
          </cell>
        </row>
        <row r="162">
          <cell r="B162" t="str">
            <v>132.03CB</v>
          </cell>
          <cell r="C162" t="str">
            <v>OML 58 Alternative Export Line BE/LLI</v>
          </cell>
          <cell r="D162">
            <v>132000</v>
          </cell>
          <cell r="E162">
            <v>2800</v>
          </cell>
          <cell r="F162">
            <v>14200</v>
          </cell>
          <cell r="G162">
            <v>248</v>
          </cell>
          <cell r="H162" t="str">
            <v>FAC</v>
          </cell>
        </row>
        <row r="163">
          <cell r="B163" t="str">
            <v>132.03CC</v>
          </cell>
          <cell r="C163" t="str">
            <v>OML58 Land acquisition, roads, fencing, survey</v>
          </cell>
          <cell r="D163">
            <v>0</v>
          </cell>
          <cell r="E163">
            <v>0</v>
          </cell>
          <cell r="F163">
            <v>0</v>
          </cell>
          <cell r="G163">
            <v>0</v>
          </cell>
          <cell r="H163" t="str">
            <v>FAC</v>
          </cell>
        </row>
        <row r="164">
          <cell r="B164" t="str">
            <v>132.03CCA</v>
          </cell>
          <cell r="C164" t="str">
            <v>Obagi Upgrade - Road Construction (preliminaries)</v>
          </cell>
          <cell r="D164">
            <v>184000</v>
          </cell>
          <cell r="E164">
            <v>0</v>
          </cell>
          <cell r="F164">
            <v>19066</v>
          </cell>
          <cell r="G164">
            <v>0</v>
          </cell>
          <cell r="H164" t="str">
            <v>FAC</v>
          </cell>
        </row>
        <row r="165">
          <cell r="B165" t="str">
            <v>132.03CCB</v>
          </cell>
          <cell r="C165" t="str">
            <v>Obagi Upgrade - Fence Construction</v>
          </cell>
          <cell r="D165">
            <v>128100</v>
          </cell>
          <cell r="E165">
            <v>0</v>
          </cell>
          <cell r="F165">
            <v>12755</v>
          </cell>
          <cell r="G165">
            <v>0</v>
          </cell>
          <cell r="H165" t="str">
            <v>FAC</v>
          </cell>
        </row>
        <row r="166">
          <cell r="B166" t="str">
            <v>132.05A</v>
          </cell>
          <cell r="C166" t="str">
            <v>OML 58 Obagi Helipad</v>
          </cell>
          <cell r="D166">
            <v>10600</v>
          </cell>
          <cell r="F166">
            <v>986</v>
          </cell>
          <cell r="G166">
            <v>0</v>
          </cell>
          <cell r="H166" t="str">
            <v>FAC</v>
          </cell>
        </row>
        <row r="167">
          <cell r="B167" t="str">
            <v>132.05AA</v>
          </cell>
          <cell r="C167" t="str">
            <v>OML 100 Boat landing Afia/Ime (3)</v>
          </cell>
          <cell r="D167">
            <v>19992</v>
          </cell>
          <cell r="E167">
            <v>63</v>
          </cell>
          <cell r="F167">
            <v>1800</v>
          </cell>
          <cell r="G167">
            <v>5</v>
          </cell>
          <cell r="H167" t="str">
            <v>FAC</v>
          </cell>
        </row>
        <row r="168">
          <cell r="B168" t="str">
            <v>132.05AB</v>
          </cell>
          <cell r="C168" t="str">
            <v>OML 100 Control Room ODP Refurbishment</v>
          </cell>
          <cell r="D168">
            <v>2448</v>
          </cell>
          <cell r="E168">
            <v>42</v>
          </cell>
          <cell r="F168">
            <v>691.69659999999999</v>
          </cell>
          <cell r="G168">
            <v>190</v>
          </cell>
          <cell r="H168" t="str">
            <v>FAC</v>
          </cell>
        </row>
        <row r="169">
          <cell r="B169" t="str">
            <v>132.05AC</v>
          </cell>
          <cell r="C169" t="str">
            <v>OML 100 DCS &amp; PLC callout contract</v>
          </cell>
          <cell r="D169">
            <v>4080</v>
          </cell>
          <cell r="E169">
            <v>70</v>
          </cell>
          <cell r="F169">
            <v>340</v>
          </cell>
          <cell r="G169">
            <v>115</v>
          </cell>
          <cell r="H169" t="str">
            <v>FAC</v>
          </cell>
        </row>
        <row r="170">
          <cell r="B170" t="str">
            <v>132.05AD</v>
          </cell>
          <cell r="C170" t="str">
            <v>OML 100 DCS Upgrading</v>
          </cell>
          <cell r="D170">
            <v>14280</v>
          </cell>
          <cell r="E170">
            <v>195</v>
          </cell>
          <cell r="F170">
            <v>1190</v>
          </cell>
          <cell r="G170">
            <v>16</v>
          </cell>
          <cell r="H170" t="str">
            <v>FAC</v>
          </cell>
        </row>
        <row r="171">
          <cell r="B171" t="str">
            <v>132.05AE</v>
          </cell>
          <cell r="C171" t="str">
            <v>OML 100 ESDV replacement revamping</v>
          </cell>
          <cell r="D171">
            <v>6120</v>
          </cell>
          <cell r="E171">
            <v>205</v>
          </cell>
          <cell r="F171">
            <v>510</v>
          </cell>
          <cell r="G171">
            <v>96</v>
          </cell>
          <cell r="H171" t="str">
            <v>FAC</v>
          </cell>
        </row>
        <row r="172">
          <cell r="B172" t="str">
            <v>132.05AF</v>
          </cell>
          <cell r="C172" t="str">
            <v>OML 100 IMD New wells gas lift lines</v>
          </cell>
          <cell r="D172">
            <v>16320</v>
          </cell>
          <cell r="E172">
            <v>280</v>
          </cell>
          <cell r="F172">
            <v>1360</v>
          </cell>
          <cell r="G172">
            <v>27</v>
          </cell>
          <cell r="H172" t="str">
            <v>FAC</v>
          </cell>
        </row>
        <row r="173">
          <cell r="B173" t="str">
            <v>132.05AG</v>
          </cell>
          <cell r="C173" t="str">
            <v>OML 100 Installation of Automatic Sampler on test separators</v>
          </cell>
          <cell r="D173">
            <v>7616</v>
          </cell>
          <cell r="E173">
            <v>84</v>
          </cell>
          <cell r="F173">
            <v>635</v>
          </cell>
          <cell r="G173">
            <v>15</v>
          </cell>
          <cell r="H173" t="str">
            <v>FAC</v>
          </cell>
        </row>
        <row r="174">
          <cell r="B174" t="str">
            <v>132.05AH</v>
          </cell>
          <cell r="C174" t="str">
            <v>OML 100 Intrumentation Improv.</v>
          </cell>
          <cell r="D174">
            <v>2040</v>
          </cell>
          <cell r="E174">
            <v>35</v>
          </cell>
          <cell r="F174">
            <v>170</v>
          </cell>
          <cell r="G174">
            <v>3</v>
          </cell>
          <cell r="H174" t="str">
            <v>FAC</v>
          </cell>
        </row>
        <row r="175">
          <cell r="B175" t="str">
            <v>132.05AI</v>
          </cell>
          <cell r="C175" t="str">
            <v>OML 100 Minor Works</v>
          </cell>
          <cell r="E175">
            <v>0</v>
          </cell>
          <cell r="F175">
            <v>8843.4534800000001</v>
          </cell>
          <cell r="G175">
            <v>49</v>
          </cell>
          <cell r="H175" t="str">
            <v>FAC</v>
          </cell>
        </row>
        <row r="176">
          <cell r="B176" t="str">
            <v>132.05AJ</v>
          </cell>
          <cell r="C176" t="str">
            <v>OML 100 ODP Amenam fuel gas connection</v>
          </cell>
          <cell r="D176">
            <v>3264</v>
          </cell>
          <cell r="E176">
            <v>56</v>
          </cell>
          <cell r="F176">
            <v>272</v>
          </cell>
          <cell r="G176">
            <v>5</v>
          </cell>
          <cell r="H176" t="str">
            <v>FAC</v>
          </cell>
        </row>
        <row r="177">
          <cell r="B177" t="str">
            <v>132.05AK</v>
          </cell>
          <cell r="C177" t="str">
            <v>OML 100 ODP ESD reliability improvement</v>
          </cell>
          <cell r="D177">
            <v>16320</v>
          </cell>
          <cell r="E177">
            <v>130</v>
          </cell>
          <cell r="F177">
            <v>1360</v>
          </cell>
          <cell r="G177">
            <v>11</v>
          </cell>
          <cell r="H177" t="str">
            <v>FAC</v>
          </cell>
        </row>
        <row r="178">
          <cell r="B178" t="str">
            <v>132.05AL</v>
          </cell>
          <cell r="C178" t="str">
            <v>OML 100 PSV Discharge, Fresh Water Tank, Chlorination</v>
          </cell>
          <cell r="D178">
            <v>4080</v>
          </cell>
          <cell r="E178">
            <v>70</v>
          </cell>
          <cell r="F178">
            <v>340</v>
          </cell>
          <cell r="G178">
            <v>6</v>
          </cell>
          <cell r="H178" t="str">
            <v>FAC</v>
          </cell>
        </row>
        <row r="179">
          <cell r="B179" t="str">
            <v>132.05AM</v>
          </cell>
          <cell r="C179" t="str">
            <v>OML 100 Satellite fifi reliability</v>
          </cell>
          <cell r="D179">
            <v>2040</v>
          </cell>
          <cell r="E179">
            <v>35</v>
          </cell>
          <cell r="F179">
            <v>170</v>
          </cell>
          <cell r="G179">
            <v>3</v>
          </cell>
          <cell r="H179" t="str">
            <v>FAC</v>
          </cell>
        </row>
        <row r="180">
          <cell r="B180" t="str">
            <v>132.05AN</v>
          </cell>
          <cell r="C180" t="str">
            <v>OML 100 Technical piping review</v>
          </cell>
          <cell r="D180">
            <v>3672</v>
          </cell>
          <cell r="E180">
            <v>63</v>
          </cell>
          <cell r="F180">
            <v>428</v>
          </cell>
          <cell r="G180">
            <v>5</v>
          </cell>
          <cell r="H180" t="str">
            <v>FAC</v>
          </cell>
        </row>
        <row r="181">
          <cell r="B181" t="str">
            <v>132.05AO</v>
          </cell>
          <cell r="C181" t="str">
            <v>OML 100 Water Treatment Upgrade</v>
          </cell>
          <cell r="D181">
            <v>2040</v>
          </cell>
          <cell r="E181">
            <v>35</v>
          </cell>
          <cell r="F181">
            <v>170</v>
          </cell>
          <cell r="G181">
            <v>3</v>
          </cell>
          <cell r="H181" t="str">
            <v>FAC</v>
          </cell>
        </row>
        <row r="182">
          <cell r="B182" t="str">
            <v>132.05AP</v>
          </cell>
          <cell r="C182" t="str">
            <v>OML 102 Antiscale and bioxyde injection</v>
          </cell>
          <cell r="D182">
            <v>4080</v>
          </cell>
          <cell r="E182">
            <v>70</v>
          </cell>
          <cell r="F182">
            <v>340</v>
          </cell>
          <cell r="G182">
            <v>6</v>
          </cell>
          <cell r="H182" t="str">
            <v>FAC</v>
          </cell>
        </row>
        <row r="183">
          <cell r="B183" t="str">
            <v>132.05AQ</v>
          </cell>
          <cell r="C183" t="str">
            <v>OML 102 Boat landing (4)</v>
          </cell>
          <cell r="D183">
            <v>26656</v>
          </cell>
          <cell r="E183">
            <v>84</v>
          </cell>
          <cell r="F183">
            <v>2221</v>
          </cell>
          <cell r="G183">
            <v>9</v>
          </cell>
          <cell r="H183" t="str">
            <v>FAC</v>
          </cell>
        </row>
        <row r="184">
          <cell r="B184" t="str">
            <v>132.05AR</v>
          </cell>
          <cell r="C184" t="str">
            <v>OML 102 DCS &amp; PLC Callout contract</v>
          </cell>
          <cell r="D184">
            <v>2040</v>
          </cell>
          <cell r="E184">
            <v>35</v>
          </cell>
          <cell r="F184">
            <v>374</v>
          </cell>
          <cell r="G184">
            <v>82</v>
          </cell>
          <cell r="H184" t="str">
            <v>FAC</v>
          </cell>
        </row>
        <row r="185">
          <cell r="B185" t="str">
            <v>132.05AS</v>
          </cell>
          <cell r="C185" t="str">
            <v>OML 102 Fuel quality improve</v>
          </cell>
          <cell r="D185">
            <v>2040</v>
          </cell>
          <cell r="E185">
            <v>35</v>
          </cell>
          <cell r="F185">
            <v>170</v>
          </cell>
          <cell r="G185">
            <v>3</v>
          </cell>
          <cell r="H185" t="str">
            <v>FAC</v>
          </cell>
        </row>
        <row r="186">
          <cell r="B186" t="str">
            <v>132.05AT</v>
          </cell>
          <cell r="C186" t="str">
            <v>OML 102 Minor Works</v>
          </cell>
          <cell r="F186">
            <v>0</v>
          </cell>
          <cell r="G186">
            <v>0</v>
          </cell>
          <cell r="H186" t="str">
            <v>FAC</v>
          </cell>
        </row>
        <row r="187">
          <cell r="B187" t="str">
            <v>132.05AU</v>
          </cell>
          <cell r="C187" t="str">
            <v>OML 102 PSV Discharge, Fresh Water Tank, Chlorination</v>
          </cell>
          <cell r="D187">
            <v>4080</v>
          </cell>
          <cell r="E187">
            <v>70</v>
          </cell>
          <cell r="F187">
            <v>398</v>
          </cell>
          <cell r="G187">
            <v>5</v>
          </cell>
          <cell r="H187" t="str">
            <v>FAC</v>
          </cell>
        </row>
        <row r="188">
          <cell r="B188" t="str">
            <v>132.05AV</v>
          </cell>
          <cell r="C188" t="str">
            <v>FSO Unity Turbine replacement /Maintenance</v>
          </cell>
          <cell r="E188">
            <v>600</v>
          </cell>
          <cell r="F188">
            <v>0</v>
          </cell>
          <cell r="G188">
            <v>172</v>
          </cell>
          <cell r="H188" t="str">
            <v>FAC</v>
          </cell>
        </row>
        <row r="189">
          <cell r="B189" t="str">
            <v>132.05AW</v>
          </cell>
          <cell r="C189" t="str">
            <v>OML 57 MINOR WORKS</v>
          </cell>
          <cell r="F189">
            <v>21.34976</v>
          </cell>
          <cell r="G189">
            <v>0.84483000000000008</v>
          </cell>
          <cell r="H189" t="str">
            <v>FAC</v>
          </cell>
        </row>
        <row r="190">
          <cell r="B190" t="str">
            <v>132.05AX</v>
          </cell>
          <cell r="C190" t="str">
            <v>OML 102 SOLAR TURBIN</v>
          </cell>
          <cell r="F190">
            <v>0</v>
          </cell>
          <cell r="G190">
            <v>0</v>
          </cell>
          <cell r="H190" t="str">
            <v>FAC</v>
          </cell>
        </row>
        <row r="191">
          <cell r="B191" t="str">
            <v>132.05AY</v>
          </cell>
          <cell r="C191" t="str">
            <v>OML 58 ALSTOM TOOL P</v>
          </cell>
          <cell r="F191">
            <v>386.23515000000003</v>
          </cell>
          <cell r="G191">
            <v>7.7973800000000004</v>
          </cell>
          <cell r="H191" t="str">
            <v>FAC</v>
          </cell>
        </row>
        <row r="192">
          <cell r="B192" t="str">
            <v>132.05AZ</v>
          </cell>
          <cell r="C192" t="str">
            <v>OML 58  OBAGI PETROL</v>
          </cell>
          <cell r="F192">
            <v>0</v>
          </cell>
          <cell r="G192">
            <v>-109.87603</v>
          </cell>
          <cell r="H192" t="str">
            <v>FAC</v>
          </cell>
        </row>
        <row r="193">
          <cell r="B193" t="str">
            <v>132.05B</v>
          </cell>
          <cell r="C193" t="str">
            <v>OML 58  Survey Co-ordinates Harmonization</v>
          </cell>
          <cell r="D193">
            <v>15000</v>
          </cell>
          <cell r="E193">
            <v>30</v>
          </cell>
          <cell r="F193">
            <v>10891</v>
          </cell>
          <cell r="G193">
            <v>74</v>
          </cell>
          <cell r="H193" t="str">
            <v>FAC</v>
          </cell>
        </row>
        <row r="194">
          <cell r="B194" t="str">
            <v>132.05BA</v>
          </cell>
          <cell r="C194" t="str">
            <v>OML 100 TRANSFORMER</v>
          </cell>
          <cell r="F194">
            <v>380.22045000000003</v>
          </cell>
          <cell r="G194">
            <v>101.27605</v>
          </cell>
          <cell r="H194" t="str">
            <v>FAC</v>
          </cell>
        </row>
        <row r="195">
          <cell r="B195" t="str">
            <v>132.05C</v>
          </cell>
          <cell r="C195" t="str">
            <v>OML 58 Control Room Revamping</v>
          </cell>
          <cell r="D195">
            <v>16320</v>
          </cell>
          <cell r="E195">
            <v>280</v>
          </cell>
          <cell r="F195">
            <v>17124.055609999999</v>
          </cell>
          <cell r="G195">
            <v>189.52695</v>
          </cell>
          <cell r="H195" t="str">
            <v>FAC</v>
          </cell>
        </row>
        <row r="196">
          <cell r="B196" t="str">
            <v>132.05D</v>
          </cell>
          <cell r="C196" t="str">
            <v>OML 58 DCS &amp; PLC Call Out Contract</v>
          </cell>
          <cell r="E196">
            <v>50</v>
          </cell>
          <cell r="F196">
            <v>626</v>
          </cell>
          <cell r="G196">
            <v>4</v>
          </cell>
          <cell r="H196" t="str">
            <v>FAC</v>
          </cell>
        </row>
        <row r="197">
          <cell r="B197" t="str">
            <v>132.05E</v>
          </cell>
          <cell r="C197" t="str">
            <v>OML 58 Double block and bleed system</v>
          </cell>
          <cell r="D197">
            <v>3264</v>
          </cell>
          <cell r="E197">
            <v>76</v>
          </cell>
          <cell r="F197">
            <v>272</v>
          </cell>
          <cell r="G197">
            <v>6</v>
          </cell>
          <cell r="H197" t="str">
            <v>FAC</v>
          </cell>
        </row>
        <row r="198">
          <cell r="B198" t="str">
            <v>132.05F</v>
          </cell>
          <cell r="C198" t="str">
            <v>OML 58 External lighting improv at Ogbogu</v>
          </cell>
          <cell r="D198">
            <v>6800</v>
          </cell>
          <cell r="E198">
            <v>0</v>
          </cell>
          <cell r="F198">
            <v>567</v>
          </cell>
          <cell r="G198">
            <v>0</v>
          </cell>
          <cell r="H198" t="str">
            <v>FAC</v>
          </cell>
        </row>
        <row r="199">
          <cell r="B199" t="str">
            <v>132.05G</v>
          </cell>
          <cell r="C199" t="str">
            <v xml:space="preserve">OML 58 Fifi Network Revamping </v>
          </cell>
          <cell r="D199">
            <v>12240</v>
          </cell>
          <cell r="E199">
            <v>210</v>
          </cell>
          <cell r="F199">
            <v>49155</v>
          </cell>
          <cell r="G199">
            <v>879</v>
          </cell>
          <cell r="H199" t="str">
            <v>FAC</v>
          </cell>
        </row>
        <row r="200">
          <cell r="B200" t="str">
            <v>132.05H</v>
          </cell>
          <cell r="C200" t="str">
            <v>OML 58 Flow metering</v>
          </cell>
          <cell r="E200">
            <v>100</v>
          </cell>
          <cell r="F200">
            <v>0</v>
          </cell>
          <cell r="G200">
            <v>8</v>
          </cell>
          <cell r="H200" t="str">
            <v>FAC</v>
          </cell>
        </row>
        <row r="201">
          <cell r="B201" t="str">
            <v>132.05I</v>
          </cell>
          <cell r="C201" t="str">
            <v>OML 58 Flowline OPPS</v>
          </cell>
          <cell r="D201">
            <v>2448</v>
          </cell>
          <cell r="E201">
            <v>42</v>
          </cell>
          <cell r="F201">
            <v>859.95</v>
          </cell>
          <cell r="G201">
            <v>653</v>
          </cell>
          <cell r="H201" t="str">
            <v>FAC</v>
          </cell>
        </row>
        <row r="202">
          <cell r="B202" t="str">
            <v>132.05J</v>
          </cell>
          <cell r="C202" t="str">
            <v>OML 58 Flowmeter Calibration</v>
          </cell>
          <cell r="D202">
            <v>6800</v>
          </cell>
          <cell r="E202">
            <v>0</v>
          </cell>
          <cell r="F202">
            <v>567</v>
          </cell>
          <cell r="G202">
            <v>0</v>
          </cell>
          <cell r="H202" t="str">
            <v>FAC</v>
          </cell>
        </row>
        <row r="203">
          <cell r="B203" t="str">
            <v>132.05K</v>
          </cell>
          <cell r="C203" t="str">
            <v>OML 58 Gas engine ignition revamping</v>
          </cell>
          <cell r="D203">
            <v>8160</v>
          </cell>
          <cell r="E203">
            <v>140</v>
          </cell>
          <cell r="F203">
            <v>680</v>
          </cell>
          <cell r="G203">
            <v>190</v>
          </cell>
          <cell r="H203" t="str">
            <v>FAC</v>
          </cell>
        </row>
        <row r="204">
          <cell r="B204" t="str">
            <v>132.05L</v>
          </cell>
          <cell r="C204" t="str">
            <v xml:space="preserve">OML 58 Gas Instrum </v>
          </cell>
          <cell r="D204">
            <v>6800</v>
          </cell>
          <cell r="E204">
            <v>50</v>
          </cell>
          <cell r="F204">
            <v>567</v>
          </cell>
          <cell r="G204">
            <v>8</v>
          </cell>
          <cell r="H204" t="str">
            <v>FAC</v>
          </cell>
        </row>
        <row r="205">
          <cell r="B205" t="str">
            <v>132.05M</v>
          </cell>
          <cell r="C205" t="str">
            <v>OML 58 Minor Works</v>
          </cell>
          <cell r="E205">
            <v>0</v>
          </cell>
          <cell r="F205">
            <v>3755</v>
          </cell>
          <cell r="G205">
            <v>0</v>
          </cell>
          <cell r="H205" t="str">
            <v>FAC</v>
          </cell>
        </row>
        <row r="206">
          <cell r="B206" t="str">
            <v>132.05O</v>
          </cell>
          <cell r="C206" t="str">
            <v>OML 58 New Mopol Camp</v>
          </cell>
          <cell r="D206">
            <v>9851</v>
          </cell>
          <cell r="E206">
            <v>0</v>
          </cell>
          <cell r="F206">
            <v>821</v>
          </cell>
          <cell r="G206">
            <v>0</v>
          </cell>
          <cell r="H206" t="str">
            <v>FAC</v>
          </cell>
        </row>
        <row r="207">
          <cell r="B207" t="str">
            <v>132.05P</v>
          </cell>
          <cell r="C207" t="str">
            <v>OML 58 New Water Injection Pump</v>
          </cell>
          <cell r="D207">
            <v>16500</v>
          </cell>
          <cell r="E207">
            <v>716</v>
          </cell>
          <cell r="F207">
            <v>1870</v>
          </cell>
          <cell r="G207">
            <v>60</v>
          </cell>
          <cell r="H207" t="str">
            <v>FAC</v>
          </cell>
        </row>
        <row r="208">
          <cell r="B208" t="str">
            <v>132.05Q</v>
          </cell>
          <cell r="C208" t="str">
            <v>OML 58 Obagi Camp access control system</v>
          </cell>
          <cell r="D208">
            <v>4080</v>
          </cell>
          <cell r="E208">
            <v>110</v>
          </cell>
          <cell r="F208">
            <v>839</v>
          </cell>
          <cell r="G208">
            <v>24</v>
          </cell>
          <cell r="H208" t="str">
            <v>FAC</v>
          </cell>
        </row>
        <row r="209">
          <cell r="B209" t="str">
            <v>132.05R</v>
          </cell>
          <cell r="C209" t="str">
            <v>OML 58 Obite/Ibewa Security Structure</v>
          </cell>
          <cell r="D209">
            <v>8160</v>
          </cell>
          <cell r="E209">
            <v>140</v>
          </cell>
          <cell r="F209">
            <v>680</v>
          </cell>
          <cell r="G209">
            <v>12</v>
          </cell>
          <cell r="H209" t="str">
            <v>FAC</v>
          </cell>
        </row>
        <row r="210">
          <cell r="B210" t="str">
            <v>132.05S</v>
          </cell>
          <cell r="C210" t="str">
            <v>OML 58 Ogbogu chemicals storage relocation</v>
          </cell>
          <cell r="D210">
            <v>25840</v>
          </cell>
          <cell r="F210">
            <v>2153</v>
          </cell>
          <cell r="G210">
            <v>0</v>
          </cell>
          <cell r="H210" t="str">
            <v>FAC</v>
          </cell>
        </row>
        <row r="211">
          <cell r="B211" t="str">
            <v>132.05T</v>
          </cell>
          <cell r="C211" t="str">
            <v>OML 58 Ogbogu flowstation API revamping</v>
          </cell>
          <cell r="D211">
            <v>0</v>
          </cell>
          <cell r="F211">
            <v>53</v>
          </cell>
          <cell r="G211">
            <v>1</v>
          </cell>
          <cell r="H211" t="str">
            <v>FAC</v>
          </cell>
        </row>
        <row r="212">
          <cell r="B212" t="str">
            <v>132.05U</v>
          </cell>
          <cell r="C212" t="str">
            <v>OML 58 Ogbogu pavement</v>
          </cell>
          <cell r="D212">
            <v>6800</v>
          </cell>
          <cell r="F212">
            <v>567</v>
          </cell>
          <cell r="G212">
            <v>0</v>
          </cell>
          <cell r="H212" t="str">
            <v>FAC</v>
          </cell>
        </row>
        <row r="213">
          <cell r="B213" t="str">
            <v>132.05V</v>
          </cell>
          <cell r="C213" t="str">
            <v>OML 58 Pipe wash and safety shave</v>
          </cell>
          <cell r="D213">
            <v>4080</v>
          </cell>
          <cell r="E213">
            <v>70</v>
          </cell>
          <cell r="F213">
            <v>340</v>
          </cell>
          <cell r="G213">
            <v>6</v>
          </cell>
          <cell r="H213" t="str">
            <v>FAC</v>
          </cell>
        </row>
        <row r="214">
          <cell r="B214" t="str">
            <v>132.05W</v>
          </cell>
          <cell r="C214" t="str">
            <v>OML 58 Restaurant HVAC System revamping</v>
          </cell>
          <cell r="D214">
            <v>2040</v>
          </cell>
          <cell r="E214">
            <v>35</v>
          </cell>
          <cell r="F214">
            <v>170</v>
          </cell>
          <cell r="G214">
            <v>3</v>
          </cell>
          <cell r="H214" t="str">
            <v>FAC</v>
          </cell>
        </row>
        <row r="215">
          <cell r="B215" t="str">
            <v>132.05X</v>
          </cell>
          <cell r="C215" t="str">
            <v>OML 58 Wash tank modif</v>
          </cell>
          <cell r="D215">
            <v>2040</v>
          </cell>
          <cell r="E215">
            <v>35</v>
          </cell>
          <cell r="F215">
            <v>170</v>
          </cell>
          <cell r="G215">
            <v>3</v>
          </cell>
          <cell r="H215" t="str">
            <v>FAC</v>
          </cell>
        </row>
        <row r="216">
          <cell r="B216" t="str">
            <v>132.05Y</v>
          </cell>
          <cell r="C216" t="str">
            <v>OML 58 Field view software</v>
          </cell>
          <cell r="D216">
            <v>5576</v>
          </cell>
          <cell r="E216">
            <v>9</v>
          </cell>
          <cell r="F216">
            <v>465</v>
          </cell>
          <cell r="G216">
            <v>1</v>
          </cell>
          <cell r="H216" t="str">
            <v>FAC</v>
          </cell>
        </row>
        <row r="217">
          <cell r="B217" t="str">
            <v>132.05Z</v>
          </cell>
          <cell r="C217" t="str">
            <v>FSO New TV System</v>
          </cell>
          <cell r="D217">
            <v>0</v>
          </cell>
          <cell r="E217">
            <v>50</v>
          </cell>
          <cell r="F217">
            <v>0</v>
          </cell>
          <cell r="G217">
            <v>4</v>
          </cell>
          <cell r="H217" t="str">
            <v>FAC</v>
          </cell>
        </row>
        <row r="218">
          <cell r="B218" t="str">
            <v>132.10A</v>
          </cell>
          <cell r="C218" t="str">
            <v>OML102 Ofon Complementary Development</v>
          </cell>
          <cell r="D218">
            <v>5440</v>
          </cell>
          <cell r="E218">
            <v>360</v>
          </cell>
          <cell r="F218">
            <v>784</v>
          </cell>
          <cell r="G218">
            <v>255</v>
          </cell>
          <cell r="H218" t="str">
            <v>FAC</v>
          </cell>
        </row>
        <row r="219">
          <cell r="B219" t="str">
            <v>132.10B</v>
          </cell>
          <cell r="C219" t="str">
            <v>OML 58 Engineering Studies</v>
          </cell>
          <cell r="D219">
            <v>8160</v>
          </cell>
          <cell r="E219">
            <v>1140</v>
          </cell>
          <cell r="F219">
            <v>3743</v>
          </cell>
          <cell r="G219">
            <v>637.94650000000001</v>
          </cell>
          <cell r="H219" t="str">
            <v>FAC</v>
          </cell>
        </row>
        <row r="220">
          <cell r="B220" t="str">
            <v>132.10C</v>
          </cell>
          <cell r="C220" t="str">
            <v>OML 100 Complimentary Dev. Studies</v>
          </cell>
          <cell r="D220">
            <v>27200</v>
          </cell>
          <cell r="E220">
            <v>1800</v>
          </cell>
          <cell r="F220">
            <v>2894</v>
          </cell>
          <cell r="G220">
            <v>3072</v>
          </cell>
          <cell r="H220" t="str">
            <v>FAC</v>
          </cell>
        </row>
        <row r="221">
          <cell r="B221" t="str">
            <v>132.10D</v>
          </cell>
          <cell r="C221" t="str">
            <v>General Development Studies</v>
          </cell>
          <cell r="D221">
            <v>0</v>
          </cell>
          <cell r="E221">
            <v>0</v>
          </cell>
          <cell r="F221">
            <v>0</v>
          </cell>
          <cell r="G221">
            <v>677</v>
          </cell>
          <cell r="H221" t="str">
            <v>FAC</v>
          </cell>
        </row>
        <row r="222">
          <cell r="B222" t="str">
            <v>132.10E</v>
          </cell>
          <cell r="C222" t="str">
            <v>NNPC/DPR Participation Dev  Studies</v>
          </cell>
          <cell r="D222">
            <v>2720</v>
          </cell>
          <cell r="E222">
            <v>180</v>
          </cell>
          <cell r="F222">
            <v>227</v>
          </cell>
          <cell r="G222">
            <v>18</v>
          </cell>
          <cell r="H222" t="str">
            <v>FAC</v>
          </cell>
        </row>
        <row r="223">
          <cell r="B223" t="str">
            <v>132.10F</v>
          </cell>
          <cell r="C223" t="str">
            <v>OML 57 Development Studies</v>
          </cell>
          <cell r="F223">
            <v>0</v>
          </cell>
          <cell r="G223">
            <v>0</v>
          </cell>
          <cell r="H223" t="str">
            <v>FAC</v>
          </cell>
        </row>
        <row r="224">
          <cell r="B224" t="str">
            <v>132.10G</v>
          </cell>
          <cell r="C224" t="str">
            <v>OML 99 Engineering studies</v>
          </cell>
          <cell r="F224">
            <v>0</v>
          </cell>
          <cell r="G224">
            <v>-8.9640799999999992</v>
          </cell>
          <cell r="H224" t="str">
            <v>FAC</v>
          </cell>
        </row>
        <row r="225">
          <cell r="B225" t="str">
            <v>132.11A</v>
          </cell>
          <cell r="C225" t="str">
            <v>Flowlines</v>
          </cell>
          <cell r="D225">
            <v>7149</v>
          </cell>
          <cell r="E225">
            <v>63</v>
          </cell>
          <cell r="F225">
            <v>615</v>
          </cell>
          <cell r="G225">
            <v>8</v>
          </cell>
          <cell r="H225" t="str">
            <v>FAC</v>
          </cell>
        </row>
        <row r="226">
          <cell r="B226" t="str">
            <v>132.11B</v>
          </cell>
          <cell r="C226" t="str">
            <v>Gathering Station</v>
          </cell>
          <cell r="D226">
            <v>78865</v>
          </cell>
          <cell r="E226">
            <v>2120</v>
          </cell>
          <cell r="F226">
            <v>6572</v>
          </cell>
          <cell r="G226">
            <v>177</v>
          </cell>
          <cell r="H226" t="str">
            <v>FAC</v>
          </cell>
        </row>
        <row r="227">
          <cell r="B227" t="str">
            <v>132.11C</v>
          </cell>
          <cell r="C227" t="str">
            <v>Secondary Recovery System</v>
          </cell>
          <cell r="D227">
            <v>15830</v>
          </cell>
          <cell r="E227">
            <v>220</v>
          </cell>
          <cell r="F227">
            <v>1849</v>
          </cell>
          <cell r="G227">
            <v>29</v>
          </cell>
          <cell r="H227" t="str">
            <v>FAC</v>
          </cell>
        </row>
        <row r="228">
          <cell r="B228" t="str">
            <v>132.11D</v>
          </cell>
          <cell r="C228" t="str">
            <v>Engineering Studies</v>
          </cell>
          <cell r="D228">
            <v>2176</v>
          </cell>
          <cell r="E228">
            <v>224</v>
          </cell>
          <cell r="F228">
            <v>181</v>
          </cell>
          <cell r="G228">
            <v>19</v>
          </cell>
          <cell r="H228" t="str">
            <v>FAC</v>
          </cell>
        </row>
        <row r="229">
          <cell r="B229" t="str">
            <v>133.01A</v>
          </cell>
          <cell r="C229" t="str">
            <v>Flowline OML 58 OB X</v>
          </cell>
          <cell r="D229">
            <v>0</v>
          </cell>
          <cell r="E229">
            <v>900</v>
          </cell>
          <cell r="F229">
            <v>0</v>
          </cell>
          <cell r="G229">
            <v>226</v>
          </cell>
          <cell r="H229" t="str">
            <v>GAS</v>
          </cell>
        </row>
        <row r="230">
          <cell r="B230" t="str">
            <v>133.01B</v>
          </cell>
          <cell r="C230" t="str">
            <v>OBAGI 122 Claims</v>
          </cell>
          <cell r="E230">
            <v>600</v>
          </cell>
          <cell r="F230">
            <v>0</v>
          </cell>
          <cell r="G230">
            <v>124</v>
          </cell>
          <cell r="H230" t="str">
            <v>GAS</v>
          </cell>
        </row>
        <row r="231">
          <cell r="B231" t="str">
            <v>133.03A</v>
          </cell>
          <cell r="C231" t="str">
            <v>OML58 Ibewa PC Obite HP Pipeline</v>
          </cell>
          <cell r="E231">
            <v>1000</v>
          </cell>
          <cell r="F231">
            <v>9751.6741300000012</v>
          </cell>
          <cell r="G231">
            <v>704</v>
          </cell>
          <cell r="H231" t="str">
            <v>GAS</v>
          </cell>
        </row>
        <row r="232">
          <cell r="B232" t="str">
            <v>133.03B</v>
          </cell>
          <cell r="C232" t="str">
            <v>OML 58 Obite Debottlenecking</v>
          </cell>
          <cell r="D232">
            <v>237685</v>
          </cell>
          <cell r="E232">
            <v>8322</v>
          </cell>
          <cell r="F232">
            <v>20422</v>
          </cell>
          <cell r="G232">
            <v>2197</v>
          </cell>
          <cell r="H232" t="str">
            <v>GAS</v>
          </cell>
        </row>
        <row r="233">
          <cell r="B233" t="str">
            <v>133.03C</v>
          </cell>
          <cell r="C233" t="str">
            <v>OML 58 Upgrade BE/LLI</v>
          </cell>
          <cell r="E233">
            <v>8000</v>
          </cell>
          <cell r="F233">
            <v>2313</v>
          </cell>
          <cell r="G233">
            <v>681</v>
          </cell>
          <cell r="H233" t="str">
            <v>GAS</v>
          </cell>
        </row>
        <row r="234">
          <cell r="B234" t="str">
            <v>133.03D</v>
          </cell>
          <cell r="C234" t="str">
            <v>Independent Power Project (IPP) Implementation</v>
          </cell>
          <cell r="E234">
            <v>2000</v>
          </cell>
          <cell r="F234">
            <v>0</v>
          </cell>
          <cell r="G234">
            <v>189</v>
          </cell>
          <cell r="H234" t="str">
            <v>GAS</v>
          </cell>
        </row>
        <row r="235">
          <cell r="B235" t="str">
            <v>133.03E</v>
          </cell>
          <cell r="C235" t="str">
            <v>OML58 Obite-Ubeta-Bonny Gas line BE/LLI</v>
          </cell>
          <cell r="D235">
            <v>244800</v>
          </cell>
          <cell r="E235">
            <v>4200</v>
          </cell>
          <cell r="F235">
            <v>28474.196100000001</v>
          </cell>
          <cell r="G235">
            <v>746.09945999999991</v>
          </cell>
          <cell r="H235" t="str">
            <v>GAS</v>
          </cell>
        </row>
        <row r="236">
          <cell r="B236" t="str">
            <v>133.03F</v>
          </cell>
          <cell r="C236" t="str">
            <v>OML58 Land acquisition, roads, fencing, survey</v>
          </cell>
          <cell r="D236">
            <v>603634</v>
          </cell>
          <cell r="F236">
            <v>58302</v>
          </cell>
          <cell r="G236">
            <v>0</v>
          </cell>
          <cell r="H236" t="str">
            <v>GAS</v>
          </cell>
        </row>
        <row r="237">
          <cell r="B237" t="str">
            <v>133.03G</v>
          </cell>
          <cell r="C237" t="str">
            <v>Akpo / Amenam Pipeline</v>
          </cell>
          <cell r="D237">
            <v>817000</v>
          </cell>
          <cell r="E237">
            <v>14017</v>
          </cell>
          <cell r="F237">
            <v>79056</v>
          </cell>
          <cell r="G237">
            <v>1278</v>
          </cell>
          <cell r="H237" t="str">
            <v>GAS</v>
          </cell>
        </row>
        <row r="238">
          <cell r="B238" t="str">
            <v>133.G03A</v>
          </cell>
          <cell r="C238" t="str">
            <v>Contracts &amp; Studies</v>
          </cell>
          <cell r="D238">
            <v>0</v>
          </cell>
          <cell r="E238">
            <v>684</v>
          </cell>
          <cell r="F238">
            <v>0</v>
          </cell>
          <cell r="G238">
            <v>833.09805999999992</v>
          </cell>
          <cell r="H238" t="str">
            <v>GAS</v>
          </cell>
        </row>
        <row r="239">
          <cell r="B239" t="str">
            <v>133.G03B</v>
          </cell>
          <cell r="C239" t="str">
            <v>24" Gas Export Pipeline</v>
          </cell>
          <cell r="D239">
            <v>0</v>
          </cell>
          <cell r="E239">
            <v>45549</v>
          </cell>
          <cell r="F239">
            <v>165</v>
          </cell>
          <cell r="G239">
            <v>53260</v>
          </cell>
          <cell r="H239" t="str">
            <v>GAS</v>
          </cell>
        </row>
        <row r="240">
          <cell r="B240" t="str">
            <v>133.G03C</v>
          </cell>
          <cell r="C240" t="str">
            <v>Project Management</v>
          </cell>
          <cell r="D240">
            <v>0</v>
          </cell>
          <cell r="E240">
            <v>1790</v>
          </cell>
          <cell r="F240">
            <v>11133</v>
          </cell>
          <cell r="G240">
            <v>1033.8718100000001</v>
          </cell>
          <cell r="H240" t="str">
            <v>GAS</v>
          </cell>
        </row>
        <row r="241">
          <cell r="B241" t="str">
            <v>133.G03I</v>
          </cell>
          <cell r="C241" t="str">
            <v>JV Share of AKOGEP Gas Facilities</v>
          </cell>
          <cell r="D241">
            <v>0</v>
          </cell>
          <cell r="E241">
            <v>23647</v>
          </cell>
          <cell r="F241">
            <v>0</v>
          </cell>
          <cell r="G241">
            <v>32275</v>
          </cell>
          <cell r="H241" t="str">
            <v>GAS</v>
          </cell>
        </row>
        <row r="242">
          <cell r="B242" t="str">
            <v>133.G03D</v>
          </cell>
          <cell r="C242" t="str">
            <v>Sustainable Development</v>
          </cell>
          <cell r="D242">
            <v>54400</v>
          </cell>
          <cell r="E242">
            <v>0</v>
          </cell>
          <cell r="F242">
            <v>5322</v>
          </cell>
          <cell r="G242">
            <v>0</v>
          </cell>
          <cell r="H242" t="str">
            <v>GAS</v>
          </cell>
        </row>
        <row r="243">
          <cell r="B243" t="str">
            <v>133.G03E</v>
          </cell>
          <cell r="C243" t="str">
            <v>G&amp;A Expenses</v>
          </cell>
          <cell r="D243">
            <v>208007</v>
          </cell>
          <cell r="E243">
            <v>1076</v>
          </cell>
          <cell r="F243">
            <v>19022</v>
          </cell>
          <cell r="G243">
            <v>600.76634999999999</v>
          </cell>
          <cell r="H243" t="str">
            <v>GAS</v>
          </cell>
        </row>
        <row r="244">
          <cell r="B244" t="str">
            <v>133.G03F</v>
          </cell>
          <cell r="C244" t="str">
            <v>Custom Duties</v>
          </cell>
          <cell r="D244">
            <v>235266.4</v>
          </cell>
          <cell r="E244">
            <v>0</v>
          </cell>
          <cell r="F244">
            <v>24120</v>
          </cell>
          <cell r="G244">
            <v>0</v>
          </cell>
          <cell r="H244" t="str">
            <v>GAS</v>
          </cell>
        </row>
        <row r="245">
          <cell r="B245" t="str">
            <v>133.G03G</v>
          </cell>
          <cell r="C245" t="str">
            <v>Taxes</v>
          </cell>
          <cell r="D245">
            <v>5793.3280000000004</v>
          </cell>
          <cell r="E245">
            <v>1433.4</v>
          </cell>
          <cell r="F245">
            <v>584</v>
          </cell>
          <cell r="G245">
            <v>218</v>
          </cell>
          <cell r="H245" t="str">
            <v>GAS</v>
          </cell>
        </row>
        <row r="246">
          <cell r="B246" t="str">
            <v>133.G03H</v>
          </cell>
          <cell r="C246" t="str">
            <v>Bank Charges</v>
          </cell>
          <cell r="F246">
            <v>2482</v>
          </cell>
          <cell r="G246">
            <v>262.94791000000004</v>
          </cell>
        </row>
        <row r="247">
          <cell r="B247" t="str">
            <v>134.01A</v>
          </cell>
          <cell r="C247" t="str">
            <v>OML 57 Oil Spill Prevention Works</v>
          </cell>
          <cell r="F247">
            <v>0</v>
          </cell>
          <cell r="G247">
            <v>0</v>
          </cell>
          <cell r="H247" t="str">
            <v>FAC</v>
          </cell>
        </row>
        <row r="248">
          <cell r="B248" t="str">
            <v>134.01F</v>
          </cell>
          <cell r="C248" t="str">
            <v>OML 58 Stop program</v>
          </cell>
          <cell r="D248">
            <v>30000</v>
          </cell>
          <cell r="E248">
            <v>200</v>
          </cell>
          <cell r="F248">
            <v>2845</v>
          </cell>
          <cell r="G248">
            <v>24</v>
          </cell>
          <cell r="H248" t="str">
            <v>EPSD</v>
          </cell>
        </row>
        <row r="249">
          <cell r="B249" t="str">
            <v>134.01G</v>
          </cell>
          <cell r="C249" t="str">
            <v>OML 100 Abandonment of ODP Export line isolation</v>
          </cell>
          <cell r="D249">
            <v>2176</v>
          </cell>
          <cell r="E249">
            <v>4</v>
          </cell>
          <cell r="F249">
            <v>212</v>
          </cell>
          <cell r="G249">
            <v>0</v>
          </cell>
          <cell r="H249" t="str">
            <v>FAC</v>
          </cell>
        </row>
        <row r="250">
          <cell r="B250" t="str">
            <v>134.02A</v>
          </cell>
          <cell r="C250" t="str">
            <v>OPTS ESI Mapping</v>
          </cell>
          <cell r="D250">
            <v>0</v>
          </cell>
          <cell r="E250">
            <v>30</v>
          </cell>
          <cell r="F250">
            <v>0</v>
          </cell>
          <cell r="G250">
            <v>3</v>
          </cell>
          <cell r="H250" t="str">
            <v>EPSD</v>
          </cell>
        </row>
        <row r="251">
          <cell r="B251" t="str">
            <v>134.02B</v>
          </cell>
          <cell r="C251" t="str">
            <v>ESI / GIS Updating</v>
          </cell>
          <cell r="D251">
            <v>11661.645422943253</v>
          </cell>
          <cell r="E251">
            <v>150</v>
          </cell>
          <cell r="F251">
            <v>3165</v>
          </cell>
          <cell r="G251">
            <v>95</v>
          </cell>
          <cell r="H251" t="str">
            <v>EPSD</v>
          </cell>
        </row>
        <row r="252">
          <cell r="B252" t="str">
            <v>134.02C</v>
          </cell>
          <cell r="C252" t="str">
            <v>EIA Studies</v>
          </cell>
          <cell r="D252">
            <v>25908.558030480617</v>
          </cell>
          <cell r="E252">
            <v>459</v>
          </cell>
          <cell r="F252">
            <v>5324</v>
          </cell>
          <cell r="G252">
            <v>700</v>
          </cell>
          <cell r="H252" t="str">
            <v>EPSD</v>
          </cell>
        </row>
        <row r="253">
          <cell r="B253" t="str">
            <v>134.02D</v>
          </cell>
          <cell r="C253" t="str">
            <v>Waste Management Development</v>
          </cell>
          <cell r="D253">
            <v>13600</v>
          </cell>
          <cell r="E253">
            <v>0</v>
          </cell>
          <cell r="F253">
            <v>1314.20625</v>
          </cell>
          <cell r="G253">
            <v>15.603569999999999</v>
          </cell>
          <cell r="H253" t="str">
            <v>EPSD</v>
          </cell>
        </row>
        <row r="254">
          <cell r="B254" t="str">
            <v>134.02E</v>
          </cell>
          <cell r="C254" t="str">
            <v>Safety Management Development &amp; Afia Safety Op</v>
          </cell>
          <cell r="D254">
            <v>3400</v>
          </cell>
          <cell r="E254">
            <v>200</v>
          </cell>
          <cell r="F254">
            <v>950</v>
          </cell>
          <cell r="G254">
            <v>191</v>
          </cell>
          <cell r="H254" t="str">
            <v>EPSD</v>
          </cell>
        </row>
        <row r="255">
          <cell r="B255" t="str">
            <v>134.02G</v>
          </cell>
          <cell r="C255" t="str">
            <v>ISO140001</v>
          </cell>
          <cell r="D255">
            <v>83499.616270145722</v>
          </cell>
          <cell r="E255">
            <v>500</v>
          </cell>
          <cell r="F255">
            <v>8457</v>
          </cell>
          <cell r="G255">
            <v>42</v>
          </cell>
          <cell r="H255" t="str">
            <v>EPSD</v>
          </cell>
        </row>
        <row r="256">
          <cell r="B256" t="str">
            <v>134.04A</v>
          </cell>
          <cell r="C256" t="str">
            <v>OML58 Pollution Control</v>
          </cell>
          <cell r="D256">
            <v>20000</v>
          </cell>
          <cell r="E256">
            <v>23</v>
          </cell>
          <cell r="F256">
            <v>9510</v>
          </cell>
          <cell r="G256">
            <v>24.936869999999999</v>
          </cell>
          <cell r="H256" t="str">
            <v>EPSD</v>
          </cell>
        </row>
        <row r="257">
          <cell r="B257" t="str">
            <v>134.04B</v>
          </cell>
          <cell r="C257" t="str">
            <v>OML 100 /102 Pollution Control</v>
          </cell>
          <cell r="D257">
            <v>13532.338308457749</v>
          </cell>
          <cell r="E257">
            <v>100.49751243781095</v>
          </cell>
          <cell r="F257">
            <v>1208.779</v>
          </cell>
          <cell r="G257">
            <v>8</v>
          </cell>
          <cell r="H257" t="str">
            <v>EPSD</v>
          </cell>
        </row>
        <row r="258">
          <cell r="B258" t="str">
            <v>135.01A</v>
          </cell>
          <cell r="C258" t="str">
            <v>Fire Suits and Accesories</v>
          </cell>
          <cell r="D258">
            <v>5746.4788732394327</v>
          </cell>
          <cell r="E258">
            <v>17.746478873239436</v>
          </cell>
          <cell r="F258">
            <v>479</v>
          </cell>
          <cell r="G258">
            <v>1</v>
          </cell>
          <cell r="H258" t="str">
            <v>EPSD</v>
          </cell>
        </row>
        <row r="259">
          <cell r="B259" t="str">
            <v>135.01C</v>
          </cell>
          <cell r="C259" t="str">
            <v xml:space="preserve">Fire Detection/Extinction System </v>
          </cell>
          <cell r="D259">
            <v>3528.2439299830621</v>
          </cell>
          <cell r="E259">
            <v>19.057029926595099</v>
          </cell>
          <cell r="F259">
            <v>294</v>
          </cell>
          <cell r="G259">
            <v>2</v>
          </cell>
          <cell r="H259" t="str">
            <v>EPSD</v>
          </cell>
        </row>
        <row r="260">
          <cell r="B260" t="str">
            <v>135.02A</v>
          </cell>
          <cell r="C260" t="str">
            <v>Radioactivity Detector</v>
          </cell>
          <cell r="D260">
            <v>0</v>
          </cell>
          <cell r="E260">
            <v>5</v>
          </cell>
          <cell r="F260">
            <v>0</v>
          </cell>
          <cell r="G260">
            <v>0</v>
          </cell>
          <cell r="H260" t="str">
            <v>EPSD</v>
          </cell>
        </row>
        <row r="261">
          <cell r="B261" t="str">
            <v>135.02B</v>
          </cell>
          <cell r="C261" t="str">
            <v>Safety and Environment Training Equipment</v>
          </cell>
          <cell r="D261">
            <v>0</v>
          </cell>
          <cell r="E261">
            <v>5</v>
          </cell>
          <cell r="F261">
            <v>0</v>
          </cell>
          <cell r="G261">
            <v>0</v>
          </cell>
          <cell r="H261" t="str">
            <v>EPSD</v>
          </cell>
        </row>
        <row r="262">
          <cell r="B262" t="str">
            <v>135.02C</v>
          </cell>
          <cell r="C262" t="str">
            <v>Gas Detectors</v>
          </cell>
          <cell r="D262">
            <v>2615.3846153846116</v>
          </cell>
          <cell r="E262">
            <v>5.7692307692307683</v>
          </cell>
          <cell r="F262">
            <v>218</v>
          </cell>
          <cell r="G262">
            <v>0</v>
          </cell>
          <cell r="H262" t="str">
            <v>EPSD</v>
          </cell>
        </row>
        <row r="263">
          <cell r="B263" t="str">
            <v>135.02D</v>
          </cell>
          <cell r="C263" t="str">
            <v>Breathing Apparatus</v>
          </cell>
          <cell r="D263">
            <v>4327.4725274725279</v>
          </cell>
          <cell r="E263">
            <v>18.180349062702007</v>
          </cell>
          <cell r="F263">
            <v>361</v>
          </cell>
          <cell r="G263">
            <v>4</v>
          </cell>
          <cell r="H263" t="str">
            <v>EPSD</v>
          </cell>
        </row>
        <row r="264">
          <cell r="B264" t="str">
            <v>135.02F</v>
          </cell>
          <cell r="C264" t="str">
            <v>Safety Hand Lamp &amp; Boots</v>
          </cell>
          <cell r="D264">
            <v>0</v>
          </cell>
          <cell r="E264">
            <v>0</v>
          </cell>
          <cell r="H264" t="str">
            <v>EPSD</v>
          </cell>
        </row>
        <row r="265">
          <cell r="B265" t="str">
            <v>135.02G</v>
          </cell>
          <cell r="C265" t="str">
            <v>Software &amp; Lap Top - Oil Slick Monitoring</v>
          </cell>
          <cell r="D265">
            <v>2615.3846153846116</v>
          </cell>
          <cell r="E265">
            <v>5.7692307692307683</v>
          </cell>
          <cell r="F265">
            <v>218</v>
          </cell>
          <cell r="G265">
            <v>0</v>
          </cell>
          <cell r="H265" t="str">
            <v>EPSD</v>
          </cell>
        </row>
        <row r="266">
          <cell r="B266" t="str">
            <v>140.06A</v>
          </cell>
          <cell r="C266" t="str">
            <v>Office Equipment &amp; Furniture - LOS</v>
          </cell>
          <cell r="D266">
            <v>28000</v>
          </cell>
          <cell r="F266">
            <v>50116.302830000001</v>
          </cell>
          <cell r="G266">
            <v>0</v>
          </cell>
          <cell r="H266" t="str">
            <v>MMD</v>
          </cell>
        </row>
        <row r="267">
          <cell r="B267" t="str">
            <v>140.06B</v>
          </cell>
          <cell r="C267" t="str">
            <v>Office Equipment &amp; Furniture - PHC</v>
          </cell>
          <cell r="D267">
            <v>50000</v>
          </cell>
          <cell r="F267">
            <v>172526.36364</v>
          </cell>
          <cell r="G267">
            <v>35</v>
          </cell>
          <cell r="H267" t="str">
            <v>MMD</v>
          </cell>
        </row>
        <row r="268">
          <cell r="B268" t="str">
            <v>140.06C</v>
          </cell>
          <cell r="C268" t="str">
            <v>Office Equipment &amp; Furniture - Abuja</v>
          </cell>
          <cell r="D268">
            <v>68000</v>
          </cell>
          <cell r="F268">
            <v>23387</v>
          </cell>
          <cell r="G268">
            <v>0</v>
          </cell>
          <cell r="H268" t="str">
            <v>MMD</v>
          </cell>
        </row>
        <row r="269">
          <cell r="B269" t="str">
            <v>140.06D</v>
          </cell>
          <cell r="C269" t="str">
            <v>Canteen Equipment - PHC</v>
          </cell>
          <cell r="D269">
            <v>6800</v>
          </cell>
          <cell r="F269">
            <v>567</v>
          </cell>
          <cell r="G269">
            <v>0</v>
          </cell>
          <cell r="H269" t="str">
            <v>MMD</v>
          </cell>
        </row>
        <row r="270">
          <cell r="B270" t="str">
            <v>140.06E</v>
          </cell>
          <cell r="C270" t="str">
            <v>Medical Equipment - PHC</v>
          </cell>
          <cell r="D270">
            <v>20100</v>
          </cell>
          <cell r="F270">
            <v>1675</v>
          </cell>
          <cell r="G270">
            <v>123.0381</v>
          </cell>
          <cell r="H270" t="str">
            <v>MMD</v>
          </cell>
        </row>
        <row r="271">
          <cell r="B271" t="str">
            <v>140.08A</v>
          </cell>
          <cell r="C271" t="str">
            <v>Household Equipment &amp; Furniture - LOS</v>
          </cell>
          <cell r="D271">
            <v>5564</v>
          </cell>
          <cell r="F271">
            <v>2954</v>
          </cell>
          <cell r="G271">
            <v>0</v>
          </cell>
          <cell r="H271" t="str">
            <v>MMD</v>
          </cell>
        </row>
        <row r="272">
          <cell r="B272" t="str">
            <v>140.08B</v>
          </cell>
          <cell r="C272" t="str">
            <v>Household Equipment &amp; Furniture - PHC</v>
          </cell>
          <cell r="D272">
            <v>24549</v>
          </cell>
          <cell r="F272">
            <v>40846.467950000006</v>
          </cell>
          <cell r="G272">
            <v>34</v>
          </cell>
          <cell r="H272" t="str">
            <v>MMD</v>
          </cell>
        </row>
        <row r="273">
          <cell r="B273" t="str">
            <v>140.09A</v>
          </cell>
          <cell r="C273" t="str">
            <v>Motor Vehicles - LOS</v>
          </cell>
          <cell r="D273">
            <v>84350</v>
          </cell>
          <cell r="F273">
            <v>8046</v>
          </cell>
          <cell r="G273">
            <v>0</v>
          </cell>
          <cell r="H273" t="str">
            <v>MMD</v>
          </cell>
        </row>
        <row r="274">
          <cell r="B274" t="str">
            <v>140.09B</v>
          </cell>
          <cell r="C274" t="str">
            <v>Motor Vehicles - PHC</v>
          </cell>
          <cell r="D274">
            <v>28650</v>
          </cell>
          <cell r="F274">
            <v>13602.75</v>
          </cell>
          <cell r="G274">
            <v>40</v>
          </cell>
          <cell r="H274" t="str">
            <v>MMD</v>
          </cell>
        </row>
        <row r="275">
          <cell r="B275" t="str">
            <v>140.19A</v>
          </cell>
          <cell r="C275" t="str">
            <v>Servers - Tech. Info System</v>
          </cell>
          <cell r="E275">
            <v>600</v>
          </cell>
          <cell r="F275">
            <v>0</v>
          </cell>
          <cell r="G275">
            <v>64</v>
          </cell>
          <cell r="H275" t="str">
            <v>MMD</v>
          </cell>
        </row>
        <row r="276">
          <cell r="B276" t="str">
            <v>140.19AA</v>
          </cell>
          <cell r="C276" t="str">
            <v>Servers - Management Info System</v>
          </cell>
          <cell r="D276">
            <v>400</v>
          </cell>
          <cell r="E276">
            <v>27</v>
          </cell>
          <cell r="F276">
            <v>33</v>
          </cell>
          <cell r="G276">
            <v>2</v>
          </cell>
          <cell r="H276" t="str">
            <v>MMD</v>
          </cell>
        </row>
        <row r="277">
          <cell r="B277" t="str">
            <v>140.19B</v>
          </cell>
          <cell r="C277" t="str">
            <v>Workstations - Tech. Info System</v>
          </cell>
          <cell r="D277">
            <v>1900</v>
          </cell>
          <cell r="E277">
            <v>287</v>
          </cell>
          <cell r="F277">
            <v>158</v>
          </cell>
          <cell r="G277">
            <v>24</v>
          </cell>
          <cell r="H277" t="str">
            <v>MMD</v>
          </cell>
        </row>
        <row r="278">
          <cell r="B278" t="str">
            <v>140.19BA</v>
          </cell>
          <cell r="C278" t="str">
            <v>Servers (Office Automation)</v>
          </cell>
          <cell r="E278">
            <v>400</v>
          </cell>
          <cell r="F278">
            <v>0</v>
          </cell>
          <cell r="G278">
            <v>34</v>
          </cell>
          <cell r="H278" t="str">
            <v>MMD</v>
          </cell>
        </row>
        <row r="279">
          <cell r="B279" t="str">
            <v>140.19BB</v>
          </cell>
          <cell r="C279" t="str">
            <v>Workstations (Office Automation)</v>
          </cell>
          <cell r="D279">
            <v>45000</v>
          </cell>
          <cell r="E279">
            <v>1070</v>
          </cell>
          <cell r="F279">
            <v>3750</v>
          </cell>
          <cell r="G279">
            <v>89</v>
          </cell>
          <cell r="H279" t="str">
            <v>MMD</v>
          </cell>
        </row>
        <row r="280">
          <cell r="B280" t="str">
            <v>140.19BC</v>
          </cell>
          <cell r="C280" t="str">
            <v>Peripherals (Office Automation)</v>
          </cell>
          <cell r="D280">
            <v>1650</v>
          </cell>
          <cell r="E280">
            <v>109</v>
          </cell>
          <cell r="F280">
            <v>3457</v>
          </cell>
          <cell r="G280">
            <v>9</v>
          </cell>
          <cell r="H280" t="str">
            <v>MMD</v>
          </cell>
        </row>
        <row r="281">
          <cell r="B281" t="str">
            <v>140.19BD</v>
          </cell>
          <cell r="C281" t="str">
            <v>Software Licences (Office Automation)</v>
          </cell>
          <cell r="D281">
            <v>3450</v>
          </cell>
          <cell r="E281">
            <v>270</v>
          </cell>
          <cell r="F281">
            <v>3439</v>
          </cell>
          <cell r="G281">
            <v>648</v>
          </cell>
          <cell r="H281" t="str">
            <v>MMD</v>
          </cell>
        </row>
        <row r="282">
          <cell r="B282" t="str">
            <v>140.19C</v>
          </cell>
          <cell r="C282" t="str">
            <v>Peripherals - Tech. Info System</v>
          </cell>
          <cell r="D282">
            <v>480</v>
          </cell>
          <cell r="E282">
            <v>77</v>
          </cell>
          <cell r="F282">
            <v>40</v>
          </cell>
          <cell r="G282">
            <v>6</v>
          </cell>
          <cell r="H282" t="str">
            <v>MMD</v>
          </cell>
        </row>
        <row r="283">
          <cell r="B283" t="str">
            <v>140.19D</v>
          </cell>
          <cell r="C283" t="str">
            <v>Software Licences - Tech. Info System</v>
          </cell>
          <cell r="E283">
            <v>100</v>
          </cell>
          <cell r="F283">
            <v>0</v>
          </cell>
          <cell r="G283">
            <v>8</v>
          </cell>
          <cell r="H283" t="str">
            <v>MMD</v>
          </cell>
        </row>
        <row r="284">
          <cell r="B284" t="str">
            <v>140.19E</v>
          </cell>
          <cell r="C284" t="str">
            <v>Business Application (GSR, SAP, STAR)</v>
          </cell>
          <cell r="D284">
            <v>13500</v>
          </cell>
          <cell r="E284">
            <v>3310</v>
          </cell>
          <cell r="F284">
            <v>15078</v>
          </cell>
          <cell r="G284">
            <v>1609</v>
          </cell>
          <cell r="H284" t="str">
            <v>MMD</v>
          </cell>
        </row>
        <row r="285">
          <cell r="B285" t="str">
            <v>152.02.P.1</v>
          </cell>
          <cell r="C285" t="str">
            <v>Radio</v>
          </cell>
          <cell r="D285">
            <v>9431.2884097034985</v>
          </cell>
          <cell r="E285">
            <v>698.65229110512132</v>
          </cell>
          <cell r="F285">
            <v>1724</v>
          </cell>
          <cell r="G285">
            <v>273</v>
          </cell>
          <cell r="H285" t="str">
            <v>FAC</v>
          </cell>
        </row>
        <row r="286">
          <cell r="B286" t="str">
            <v>152.02.P.2</v>
          </cell>
          <cell r="C286" t="str">
            <v>Satellite</v>
          </cell>
          <cell r="D286">
            <v>2799.9137466307302</v>
          </cell>
          <cell r="E286">
            <v>207.4123989218329</v>
          </cell>
          <cell r="F286">
            <v>233</v>
          </cell>
          <cell r="G286">
            <v>17</v>
          </cell>
          <cell r="H286" t="str">
            <v>FAC</v>
          </cell>
        </row>
        <row r="287">
          <cell r="B287" t="str">
            <v>152.02.P.3</v>
          </cell>
          <cell r="C287" t="str">
            <v>Micro Wave</v>
          </cell>
          <cell r="D287">
            <v>2394.6630727762763</v>
          </cell>
          <cell r="E287">
            <v>177.39218328840968</v>
          </cell>
          <cell r="F287">
            <v>169.495</v>
          </cell>
          <cell r="G287">
            <v>121.59773</v>
          </cell>
          <cell r="H287" t="str">
            <v>FAC</v>
          </cell>
        </row>
        <row r="288">
          <cell r="B288" t="str">
            <v>152.02.P.4</v>
          </cell>
          <cell r="C288" t="str">
            <v>Optical Fibre</v>
          </cell>
          <cell r="D288">
            <v>5133.1752021563361</v>
          </cell>
          <cell r="E288">
            <v>380.25606469002702</v>
          </cell>
          <cell r="F288">
            <v>5162</v>
          </cell>
          <cell r="G288">
            <v>57.068750000000001</v>
          </cell>
          <cell r="H288" t="str">
            <v>FAC</v>
          </cell>
        </row>
        <row r="289">
          <cell r="B289" t="str">
            <v>152.02.P.5</v>
          </cell>
          <cell r="C289" t="str">
            <v>"Contact"  Project Equipment</v>
          </cell>
          <cell r="D289">
            <v>0</v>
          </cell>
          <cell r="E289">
            <v>50</v>
          </cell>
          <cell r="F289">
            <v>0</v>
          </cell>
          <cell r="G289">
            <v>595</v>
          </cell>
          <cell r="H289" t="str">
            <v>FAC</v>
          </cell>
        </row>
        <row r="290">
          <cell r="B290" t="str">
            <v>152.20.P.10</v>
          </cell>
          <cell r="C290" t="str">
            <v>Cabling</v>
          </cell>
          <cell r="F290">
            <v>0</v>
          </cell>
          <cell r="G290">
            <v>1.1212299999999999</v>
          </cell>
          <cell r="H290" t="str">
            <v>FAC</v>
          </cell>
        </row>
        <row r="291">
          <cell r="B291" t="str">
            <v>152.20.P.6</v>
          </cell>
          <cell r="C291" t="str">
            <v>PABX</v>
          </cell>
          <cell r="D291">
            <v>4040.2264150943411</v>
          </cell>
          <cell r="E291">
            <v>299.29245283018867</v>
          </cell>
          <cell r="F291">
            <v>4377</v>
          </cell>
          <cell r="G291">
            <v>216</v>
          </cell>
          <cell r="H291" t="str">
            <v>FAC</v>
          </cell>
        </row>
        <row r="292">
          <cell r="B292" t="str">
            <v>152.20.P.7</v>
          </cell>
          <cell r="C292" t="str">
            <v>Phone / Cellular / Fax</v>
          </cell>
          <cell r="D292">
            <v>2677.1105121293826</v>
          </cell>
          <cell r="E292">
            <v>198.31536388140165</v>
          </cell>
          <cell r="F292">
            <v>223</v>
          </cell>
          <cell r="G292">
            <v>17</v>
          </cell>
          <cell r="H292" t="str">
            <v>FAC</v>
          </cell>
        </row>
        <row r="293">
          <cell r="B293" t="str">
            <v>152.20.P.8</v>
          </cell>
          <cell r="C293" t="str">
            <v xml:space="preserve">Equipment </v>
          </cell>
          <cell r="D293">
            <v>1350.835579514825</v>
          </cell>
          <cell r="E293">
            <v>100.06738544474393</v>
          </cell>
          <cell r="F293">
            <v>2255</v>
          </cell>
          <cell r="G293">
            <v>365</v>
          </cell>
          <cell r="H293" t="str">
            <v>FAC</v>
          </cell>
        </row>
        <row r="294">
          <cell r="B294" t="str">
            <v>152.20.P.9</v>
          </cell>
          <cell r="C294" t="str">
            <v>Software</v>
          </cell>
          <cell r="D294">
            <v>0</v>
          </cell>
          <cell r="E294">
            <v>20</v>
          </cell>
          <cell r="F294">
            <v>4377</v>
          </cell>
          <cell r="G294">
            <v>12</v>
          </cell>
          <cell r="H294" t="str">
            <v>FAC</v>
          </cell>
        </row>
        <row r="295">
          <cell r="B295" t="str">
            <v>162.01A</v>
          </cell>
          <cell r="C295" t="str">
            <v>Buildings</v>
          </cell>
          <cell r="D295">
            <v>481440</v>
          </cell>
          <cell r="E295">
            <v>5326</v>
          </cell>
          <cell r="F295">
            <v>280448.75267999998</v>
          </cell>
          <cell r="G295">
            <v>3479</v>
          </cell>
          <cell r="H295" t="str">
            <v>FAC</v>
          </cell>
        </row>
        <row r="296">
          <cell r="B296" t="str">
            <v>162.01B</v>
          </cell>
          <cell r="C296" t="str">
            <v>Office Phase 2 (Umarco)</v>
          </cell>
          <cell r="D296">
            <v>20000</v>
          </cell>
          <cell r="E296">
            <v>800</v>
          </cell>
          <cell r="F296">
            <v>1667</v>
          </cell>
          <cell r="G296">
            <v>67</v>
          </cell>
          <cell r="H296" t="str">
            <v>FAC</v>
          </cell>
        </row>
        <row r="298">
          <cell r="B298">
            <v>132.06</v>
          </cell>
          <cell r="C298" t="str">
            <v>Electricity Plant and Transmission Lines</v>
          </cell>
          <cell r="D298">
            <v>0</v>
          </cell>
          <cell r="E298">
            <v>0</v>
          </cell>
          <cell r="F298">
            <v>0</v>
          </cell>
          <cell r="G298">
            <v>0</v>
          </cell>
          <cell r="H298" t="str">
            <v>FAC</v>
          </cell>
        </row>
        <row r="300">
          <cell r="B300">
            <v>132.08000000000001</v>
          </cell>
          <cell r="C300" t="str">
            <v>Wellhead Equipment</v>
          </cell>
          <cell r="D300">
            <v>0</v>
          </cell>
          <cell r="E300">
            <v>0</v>
          </cell>
          <cell r="F300">
            <v>0</v>
          </cell>
          <cell r="G300">
            <v>0</v>
          </cell>
          <cell r="H300" t="str">
            <v>FAC</v>
          </cell>
        </row>
        <row r="302">
          <cell r="B302">
            <v>132.09</v>
          </cell>
          <cell r="C302" t="str">
            <v>Surface Lifting Equipment</v>
          </cell>
          <cell r="D302">
            <v>0</v>
          </cell>
          <cell r="E302">
            <v>0</v>
          </cell>
          <cell r="F302">
            <v>0</v>
          </cell>
          <cell r="G302">
            <v>0</v>
          </cell>
          <cell r="H302" t="str">
            <v>FAC</v>
          </cell>
        </row>
        <row r="304">
          <cell r="B304">
            <v>132.1</v>
          </cell>
          <cell r="C304" t="str">
            <v>Other Construction Cost</v>
          </cell>
        </row>
        <row r="305">
          <cell r="B305" t="str">
            <v>132.10A</v>
          </cell>
          <cell r="C305" t="str">
            <v>OML57 Lightening Arrestor</v>
          </cell>
          <cell r="D305">
            <v>0</v>
          </cell>
          <cell r="E305">
            <v>0</v>
          </cell>
          <cell r="F305">
            <v>0</v>
          </cell>
          <cell r="G305">
            <v>0</v>
          </cell>
          <cell r="H305" t="str">
            <v>FAC</v>
          </cell>
        </row>
        <row r="306">
          <cell r="B306" t="str">
            <v>132.10B</v>
          </cell>
          <cell r="C306" t="str">
            <v>OML58 Lightening Arrestor</v>
          </cell>
          <cell r="D306">
            <v>0</v>
          </cell>
          <cell r="E306">
            <v>0</v>
          </cell>
          <cell r="F306">
            <v>0</v>
          </cell>
          <cell r="G306">
            <v>0</v>
          </cell>
          <cell r="H306" t="str">
            <v>FAC</v>
          </cell>
        </row>
        <row r="307">
          <cell r="B307" t="str">
            <v>132.10C</v>
          </cell>
          <cell r="C307" t="str">
            <v>OML100 Lightening Arrestor</v>
          </cell>
          <cell r="D307">
            <v>0</v>
          </cell>
          <cell r="E307">
            <v>0</v>
          </cell>
          <cell r="F307">
            <v>0</v>
          </cell>
          <cell r="G307">
            <v>0</v>
          </cell>
          <cell r="H307" t="str">
            <v>FAC</v>
          </cell>
        </row>
        <row r="308">
          <cell r="C308" t="str">
            <v xml:space="preserve">Sub Total </v>
          </cell>
          <cell r="D308">
            <v>0</v>
          </cell>
          <cell r="E308">
            <v>0</v>
          </cell>
          <cell r="F308">
            <v>0</v>
          </cell>
          <cell r="G308">
            <v>0</v>
          </cell>
        </row>
        <row r="310">
          <cell r="B310" t="str">
            <v>162.01C</v>
          </cell>
          <cell r="C310" t="str">
            <v>Housing Ph 1</v>
          </cell>
          <cell r="D310">
            <v>187027</v>
          </cell>
          <cell r="E310">
            <v>2063</v>
          </cell>
          <cell r="F310">
            <v>21047</v>
          </cell>
          <cell r="G310">
            <v>172</v>
          </cell>
          <cell r="H310" t="str">
            <v>FAC</v>
          </cell>
        </row>
        <row r="311">
          <cell r="B311" t="str">
            <v>162.01D</v>
          </cell>
          <cell r="C311" t="str">
            <v>Housing Ph 2</v>
          </cell>
          <cell r="D311">
            <v>10321</v>
          </cell>
          <cell r="E311">
            <v>434</v>
          </cell>
          <cell r="F311">
            <v>860</v>
          </cell>
          <cell r="G311">
            <v>36</v>
          </cell>
          <cell r="H311" t="str">
            <v>FAC</v>
          </cell>
        </row>
        <row r="312">
          <cell r="B312" t="str">
            <v>162.02A</v>
          </cell>
          <cell r="C312" t="str">
            <v>Plot 26 Trans Amadi</v>
          </cell>
          <cell r="D312">
            <v>63300</v>
          </cell>
          <cell r="E312">
            <v>4182</v>
          </cell>
          <cell r="F312">
            <v>5275</v>
          </cell>
          <cell r="G312">
            <v>349</v>
          </cell>
          <cell r="H312" t="str">
            <v>FAC</v>
          </cell>
        </row>
        <row r="313">
          <cell r="B313" t="str">
            <v>162.02B</v>
          </cell>
          <cell r="C313" t="str">
            <v>Star AP / WAOS office extention</v>
          </cell>
          <cell r="D313">
            <v>25300</v>
          </cell>
          <cell r="E313">
            <v>1671</v>
          </cell>
          <cell r="F313">
            <v>2108</v>
          </cell>
          <cell r="G313">
            <v>139</v>
          </cell>
          <cell r="H313" t="str">
            <v>FAC</v>
          </cell>
        </row>
        <row r="314">
          <cell r="B314" t="str">
            <v>162.03A</v>
          </cell>
          <cell r="C314" t="str">
            <v>Revamping Oil &amp; Gas Building</v>
          </cell>
          <cell r="D314">
            <v>23800</v>
          </cell>
          <cell r="E314">
            <v>50</v>
          </cell>
          <cell r="F314">
            <v>2432</v>
          </cell>
          <cell r="G314">
            <v>5</v>
          </cell>
          <cell r="H314" t="str">
            <v>FAC</v>
          </cell>
        </row>
        <row r="315">
          <cell r="B315" t="str">
            <v>162.03B</v>
          </cell>
          <cell r="C315" t="str">
            <v>Revamping Main Building</v>
          </cell>
          <cell r="D315">
            <v>14300</v>
          </cell>
          <cell r="E315">
            <v>45</v>
          </cell>
          <cell r="F315">
            <v>5160</v>
          </cell>
          <cell r="G315">
            <v>5</v>
          </cell>
          <cell r="H315" t="str">
            <v>FAC</v>
          </cell>
        </row>
        <row r="316">
          <cell r="B316" t="str">
            <v>162.03C</v>
          </cell>
          <cell r="C316" t="str">
            <v>Power Upgrade</v>
          </cell>
          <cell r="D316">
            <v>11400</v>
          </cell>
          <cell r="E316">
            <v>36</v>
          </cell>
          <cell r="F316">
            <v>950</v>
          </cell>
          <cell r="G316">
            <v>5</v>
          </cell>
          <cell r="H316" t="str">
            <v>FAC</v>
          </cell>
        </row>
        <row r="317">
          <cell r="B317" t="str">
            <v>162.03D</v>
          </cell>
          <cell r="C317" t="str">
            <v>Portakabins</v>
          </cell>
          <cell r="H317" t="str">
            <v>FAC</v>
          </cell>
        </row>
        <row r="318">
          <cell r="B318" t="str">
            <v>162.03E</v>
          </cell>
          <cell r="C318" t="str">
            <v>Sewage Upgrade</v>
          </cell>
          <cell r="D318">
            <v>20000</v>
          </cell>
          <cell r="E318">
            <v>75</v>
          </cell>
          <cell r="F318">
            <v>1667</v>
          </cell>
          <cell r="G318">
            <v>6</v>
          </cell>
          <cell r="H318" t="str">
            <v>FAC</v>
          </cell>
        </row>
        <row r="319">
          <cell r="B319" t="str">
            <v>162.03F</v>
          </cell>
          <cell r="C319" t="str">
            <v>Gate Reception Construction</v>
          </cell>
          <cell r="D319">
            <v>15900</v>
          </cell>
          <cell r="E319">
            <v>50</v>
          </cell>
          <cell r="F319">
            <v>2480</v>
          </cell>
          <cell r="G319">
            <v>4</v>
          </cell>
          <cell r="H319" t="str">
            <v>FAC</v>
          </cell>
        </row>
        <row r="320">
          <cell r="B320" t="str">
            <v>162.03G</v>
          </cell>
          <cell r="C320" t="str">
            <v>Construction Base</v>
          </cell>
          <cell r="D320">
            <v>10000</v>
          </cell>
          <cell r="F320">
            <v>833</v>
          </cell>
          <cell r="G320">
            <v>0</v>
          </cell>
          <cell r="H320" t="str">
            <v>FAC</v>
          </cell>
        </row>
        <row r="321">
          <cell r="B321" t="str">
            <v>162.03H</v>
          </cell>
          <cell r="C321" t="str">
            <v>Construction Village</v>
          </cell>
          <cell r="D321">
            <v>9500</v>
          </cell>
          <cell r="E321">
            <v>30</v>
          </cell>
          <cell r="F321">
            <v>792</v>
          </cell>
          <cell r="G321">
            <v>3</v>
          </cell>
          <cell r="H321" t="str">
            <v>FAC</v>
          </cell>
        </row>
        <row r="322">
          <cell r="B322" t="str">
            <v>162.03I</v>
          </cell>
          <cell r="C322" t="str">
            <v>Construction LOS</v>
          </cell>
          <cell r="D322">
            <v>32000</v>
          </cell>
          <cell r="F322">
            <v>4026</v>
          </cell>
          <cell r="G322">
            <v>0</v>
          </cell>
          <cell r="H322" t="str">
            <v>FAC</v>
          </cell>
        </row>
        <row r="323">
          <cell r="B323" t="str">
            <v>162.03J</v>
          </cell>
          <cell r="C323" t="str">
            <v>Construction Abuja</v>
          </cell>
          <cell r="D323">
            <v>23800</v>
          </cell>
          <cell r="F323">
            <v>36735</v>
          </cell>
          <cell r="G323">
            <v>0</v>
          </cell>
          <cell r="H323" t="str">
            <v>FAC</v>
          </cell>
        </row>
        <row r="324">
          <cell r="B324" t="str">
            <v>162.04A</v>
          </cell>
          <cell r="C324" t="str">
            <v>Value Added Tax - Building</v>
          </cell>
          <cell r="D324">
            <v>47404</v>
          </cell>
          <cell r="E324">
            <v>738</v>
          </cell>
          <cell r="F324">
            <v>3950</v>
          </cell>
          <cell r="G324">
            <v>68</v>
          </cell>
          <cell r="H324" t="str">
            <v>FAC</v>
          </cell>
        </row>
        <row r="325">
          <cell r="B325" t="str">
            <v>4000.05A</v>
          </cell>
          <cell r="C325" t="str">
            <v>OML100 Antiscale Squeeze / Acidification</v>
          </cell>
          <cell r="D325">
            <v>0</v>
          </cell>
          <cell r="E325">
            <v>3500</v>
          </cell>
          <cell r="F325">
            <v>6413.43588</v>
          </cell>
          <cell r="G325">
            <v>534.53418000000011</v>
          </cell>
          <cell r="H325" t="str">
            <v>P.ENG</v>
          </cell>
        </row>
        <row r="326">
          <cell r="B326" t="str">
            <v>4000.05B</v>
          </cell>
          <cell r="C326" t="str">
            <v>OML102 Antiscale Squeeze / Acidification</v>
          </cell>
          <cell r="D326">
            <v>0</v>
          </cell>
          <cell r="E326">
            <v>1500</v>
          </cell>
          <cell r="F326">
            <v>72351.987359999999</v>
          </cell>
          <cell r="G326">
            <v>1292.0352399999999</v>
          </cell>
          <cell r="H326" t="str">
            <v>P.ENG</v>
          </cell>
        </row>
        <row r="327">
          <cell r="B327" t="str">
            <v>4000.07A</v>
          </cell>
          <cell r="C327" t="str">
            <v>OML58 Oil Production Logging</v>
          </cell>
          <cell r="D327">
            <v>0</v>
          </cell>
          <cell r="E327">
            <v>1500</v>
          </cell>
          <cell r="F327">
            <v>1491</v>
          </cell>
          <cell r="G327">
            <v>242</v>
          </cell>
          <cell r="H327" t="str">
            <v>P.ENG</v>
          </cell>
        </row>
        <row r="328">
          <cell r="B328" t="str">
            <v>4000.07B</v>
          </cell>
          <cell r="C328" t="str">
            <v>OML100 Production Logging</v>
          </cell>
          <cell r="D328">
            <v>0</v>
          </cell>
          <cell r="E328">
            <v>2000</v>
          </cell>
          <cell r="F328">
            <v>11678.461070000001</v>
          </cell>
          <cell r="G328">
            <v>196.929</v>
          </cell>
          <cell r="H328" t="str">
            <v>P.ENG</v>
          </cell>
        </row>
        <row r="329">
          <cell r="B329" t="str">
            <v>4000.07C</v>
          </cell>
          <cell r="C329" t="str">
            <v>OML102 Production Logging</v>
          </cell>
          <cell r="D329">
            <v>0</v>
          </cell>
          <cell r="E329">
            <v>1500</v>
          </cell>
          <cell r="F329">
            <v>16611.42712</v>
          </cell>
          <cell r="G329">
            <v>550.80060000000003</v>
          </cell>
          <cell r="H329" t="str">
            <v>P.ENG</v>
          </cell>
        </row>
        <row r="330">
          <cell r="B330" t="str">
            <v>4000.14A</v>
          </cell>
          <cell r="C330" t="str">
            <v>OML58 Inspection &amp; Vessel Hydrotest</v>
          </cell>
          <cell r="D330">
            <v>14280</v>
          </cell>
          <cell r="E330">
            <v>245</v>
          </cell>
          <cell r="F330">
            <v>7036.7988800000003</v>
          </cell>
          <cell r="G330">
            <v>392</v>
          </cell>
          <cell r="H330" t="str">
            <v>FAC</v>
          </cell>
        </row>
        <row r="331">
          <cell r="B331" t="str">
            <v>4000.14B</v>
          </cell>
          <cell r="C331" t="str">
            <v>OML100 Inspection / Vessel Hydrotest</v>
          </cell>
          <cell r="D331">
            <v>6120</v>
          </cell>
          <cell r="E331">
            <v>105</v>
          </cell>
          <cell r="F331">
            <v>510</v>
          </cell>
          <cell r="G331">
            <v>90</v>
          </cell>
          <cell r="H331" t="str">
            <v>FAC</v>
          </cell>
        </row>
        <row r="332">
          <cell r="B332" t="str">
            <v>4000.14C</v>
          </cell>
          <cell r="C332" t="str">
            <v>OML102 Inspection / Vessel Hydrotest</v>
          </cell>
          <cell r="D332">
            <v>2040</v>
          </cell>
          <cell r="E332">
            <v>35</v>
          </cell>
          <cell r="F332">
            <v>3063.5982300000001</v>
          </cell>
          <cell r="G332">
            <v>152.95798000000002</v>
          </cell>
          <cell r="H332" t="str">
            <v>FAC</v>
          </cell>
        </row>
        <row r="333">
          <cell r="B333" t="str">
            <v>4000.16A</v>
          </cell>
          <cell r="C333" t="str">
            <v>OML 58 Rotating Equipment Revamping</v>
          </cell>
          <cell r="D333">
            <v>32640</v>
          </cell>
          <cell r="E333">
            <v>560</v>
          </cell>
          <cell r="F333">
            <v>5120.2786699999997</v>
          </cell>
          <cell r="G333">
            <v>526</v>
          </cell>
          <cell r="H333" t="str">
            <v>FAC</v>
          </cell>
        </row>
        <row r="334">
          <cell r="B334" t="str">
            <v>4000.16B</v>
          </cell>
          <cell r="C334" t="str">
            <v>OML 100 Rotating Equipment Revamping</v>
          </cell>
          <cell r="D334">
            <v>8160</v>
          </cell>
          <cell r="E334">
            <v>140</v>
          </cell>
          <cell r="F334">
            <v>680</v>
          </cell>
          <cell r="G334">
            <v>12</v>
          </cell>
          <cell r="H334" t="str">
            <v>FAC</v>
          </cell>
        </row>
        <row r="335">
          <cell r="B335" t="str">
            <v>4000.16C</v>
          </cell>
          <cell r="C335" t="str">
            <v>OML 102 Rotating Equipment Revamping</v>
          </cell>
          <cell r="D335">
            <v>4080</v>
          </cell>
          <cell r="E335">
            <v>70</v>
          </cell>
          <cell r="F335">
            <v>567</v>
          </cell>
          <cell r="G335">
            <v>6</v>
          </cell>
          <cell r="H335" t="str">
            <v>FAC</v>
          </cell>
        </row>
        <row r="336">
          <cell r="B336" t="str">
            <v>4000.16D</v>
          </cell>
          <cell r="C336" t="str">
            <v>OML 102 Work Campaign I</v>
          </cell>
          <cell r="D336">
            <v>2040</v>
          </cell>
          <cell r="E336">
            <v>35</v>
          </cell>
          <cell r="F336">
            <v>170</v>
          </cell>
          <cell r="G336">
            <v>3</v>
          </cell>
          <cell r="H336" t="str">
            <v>FAC</v>
          </cell>
        </row>
        <row r="337">
          <cell r="B337" t="str">
            <v>4000.16E</v>
          </cell>
          <cell r="C337" t="str">
            <v>OML100 Instrument Revamping ODP</v>
          </cell>
          <cell r="D337">
            <v>1224</v>
          </cell>
          <cell r="E337">
            <v>21</v>
          </cell>
          <cell r="F337">
            <v>102</v>
          </cell>
          <cell r="G337">
            <v>2</v>
          </cell>
          <cell r="H337" t="str">
            <v>FAC</v>
          </cell>
        </row>
        <row r="338">
          <cell r="B338" t="str">
            <v>4000.16F</v>
          </cell>
          <cell r="C338" t="str">
            <v>OML102 Deluge System Improvement</v>
          </cell>
          <cell r="D338">
            <v>4080</v>
          </cell>
          <cell r="E338">
            <v>70</v>
          </cell>
          <cell r="F338">
            <v>340</v>
          </cell>
          <cell r="G338">
            <v>6</v>
          </cell>
          <cell r="H338" t="str">
            <v>FAC</v>
          </cell>
        </row>
        <row r="339">
          <cell r="B339" t="str">
            <v>4000.19A</v>
          </cell>
          <cell r="C339" t="str">
            <v>OML 58 Rumuekpe Prover Loop Calibration</v>
          </cell>
          <cell r="D339">
            <v>1224</v>
          </cell>
          <cell r="E339">
            <v>21</v>
          </cell>
          <cell r="F339">
            <v>204</v>
          </cell>
          <cell r="G339">
            <v>3</v>
          </cell>
          <cell r="H339" t="str">
            <v>FAC</v>
          </cell>
        </row>
        <row r="340">
          <cell r="B340" t="str">
            <v>4000.19B</v>
          </cell>
          <cell r="C340" t="str">
            <v>OML100 Prover Loop Calibration</v>
          </cell>
          <cell r="D340">
            <v>2040</v>
          </cell>
          <cell r="E340">
            <v>35</v>
          </cell>
          <cell r="F340">
            <v>170</v>
          </cell>
          <cell r="G340">
            <v>3</v>
          </cell>
          <cell r="H340" t="str">
            <v>FAC</v>
          </cell>
        </row>
        <row r="341">
          <cell r="B341" t="str">
            <v>4000.19C</v>
          </cell>
          <cell r="C341" t="str">
            <v>OML 58 Lifting Equipment Repair</v>
          </cell>
          <cell r="D341">
            <v>4080</v>
          </cell>
          <cell r="E341">
            <v>70</v>
          </cell>
          <cell r="F341">
            <v>340</v>
          </cell>
          <cell r="G341">
            <v>6</v>
          </cell>
          <cell r="H341" t="str">
            <v>FAC</v>
          </cell>
        </row>
        <row r="342">
          <cell r="B342" t="str">
            <v>4000.19D</v>
          </cell>
          <cell r="C342" t="str">
            <v>OML 100 Lifting Equipment Repair</v>
          </cell>
          <cell r="D342">
            <v>2040</v>
          </cell>
          <cell r="E342">
            <v>35</v>
          </cell>
          <cell r="F342">
            <v>170</v>
          </cell>
          <cell r="G342">
            <v>3</v>
          </cell>
          <cell r="H342" t="str">
            <v>FAC</v>
          </cell>
        </row>
        <row r="343">
          <cell r="B343" t="str">
            <v>4001.03A</v>
          </cell>
          <cell r="C343" t="str">
            <v>OML58 Corrosion &amp; Cathodic Protection</v>
          </cell>
          <cell r="D343">
            <v>4080</v>
          </cell>
          <cell r="E343">
            <v>70</v>
          </cell>
          <cell r="F343">
            <v>658</v>
          </cell>
          <cell r="G343">
            <v>8</v>
          </cell>
          <cell r="H343" t="str">
            <v>FAC</v>
          </cell>
        </row>
        <row r="344">
          <cell r="B344" t="str">
            <v>4001.03B</v>
          </cell>
          <cell r="C344" t="str">
            <v>OML100 Corrosion &amp; Cathodic Protection</v>
          </cell>
          <cell r="D344">
            <v>2040</v>
          </cell>
          <cell r="E344">
            <v>35</v>
          </cell>
          <cell r="F344">
            <v>170</v>
          </cell>
          <cell r="G344">
            <v>3</v>
          </cell>
          <cell r="H344" t="str">
            <v>FAC</v>
          </cell>
        </row>
        <row r="345">
          <cell r="B345" t="str">
            <v>4001.03C</v>
          </cell>
          <cell r="C345" t="str">
            <v>OML100 Painting Campaign</v>
          </cell>
          <cell r="D345">
            <v>40800</v>
          </cell>
          <cell r="E345">
            <v>700</v>
          </cell>
          <cell r="F345">
            <v>4210</v>
          </cell>
          <cell r="G345">
            <v>69</v>
          </cell>
          <cell r="H345" t="str">
            <v>FAC</v>
          </cell>
        </row>
        <row r="346">
          <cell r="B346" t="str">
            <v>4001.03E</v>
          </cell>
          <cell r="C346" t="str">
            <v>OML102 Painting Campaign</v>
          </cell>
          <cell r="D346">
            <v>2040</v>
          </cell>
          <cell r="E346">
            <v>35</v>
          </cell>
          <cell r="F346">
            <v>170</v>
          </cell>
          <cell r="G346">
            <v>3</v>
          </cell>
          <cell r="H346" t="str">
            <v>FAC</v>
          </cell>
        </row>
        <row r="347">
          <cell r="B347" t="str">
            <v>4001.03F</v>
          </cell>
          <cell r="C347" t="str">
            <v>OML 58 Painting Campaign</v>
          </cell>
          <cell r="D347">
            <v>4080</v>
          </cell>
          <cell r="E347">
            <v>70</v>
          </cell>
          <cell r="F347">
            <v>340</v>
          </cell>
          <cell r="G347">
            <v>6</v>
          </cell>
          <cell r="H347" t="str">
            <v>FAC</v>
          </cell>
        </row>
        <row r="348">
          <cell r="B348" t="str">
            <v>4001.03G</v>
          </cell>
          <cell r="C348" t="str">
            <v>OML58 Tanks Painting Campaign</v>
          </cell>
          <cell r="D348">
            <v>24480</v>
          </cell>
          <cell r="E348">
            <v>420</v>
          </cell>
          <cell r="F348">
            <v>2861</v>
          </cell>
          <cell r="G348">
            <v>46</v>
          </cell>
          <cell r="H348" t="str">
            <v>FAC</v>
          </cell>
        </row>
        <row r="349">
          <cell r="B349" t="str">
            <v>4001.03H</v>
          </cell>
          <cell r="C349" t="str">
            <v>OML102 Corrosion &amp; Cathodic Protection</v>
          </cell>
          <cell r="D349">
            <v>1224</v>
          </cell>
          <cell r="E349">
            <v>21</v>
          </cell>
          <cell r="F349">
            <v>102</v>
          </cell>
          <cell r="G349">
            <v>2</v>
          </cell>
          <cell r="H349" t="str">
            <v>FAC</v>
          </cell>
        </row>
        <row r="350">
          <cell r="B350" t="str">
            <v>4001.05A</v>
          </cell>
          <cell r="C350" t="str">
            <v>FSO Rotating Equipment Revamping</v>
          </cell>
          <cell r="E350">
            <v>200</v>
          </cell>
          <cell r="F350">
            <v>0</v>
          </cell>
          <cell r="G350">
            <v>26</v>
          </cell>
          <cell r="H350" t="str">
            <v>FAC</v>
          </cell>
        </row>
        <row r="351">
          <cell r="B351" t="str">
            <v>4001.13A</v>
          </cell>
          <cell r="C351" t="str">
            <v>OML 99 Unity Running Costs</v>
          </cell>
          <cell r="E351">
            <v>9223</v>
          </cell>
          <cell r="F351">
            <v>131682.99505</v>
          </cell>
          <cell r="G351">
            <v>7130.9133300000003</v>
          </cell>
          <cell r="H351" t="str">
            <v>P.ENG</v>
          </cell>
        </row>
        <row r="352">
          <cell r="B352" t="str">
            <v>4001.13B</v>
          </cell>
          <cell r="C352" t="str">
            <v>OML 100 Unity Running Costs</v>
          </cell>
          <cell r="E352">
            <v>1829</v>
          </cell>
          <cell r="F352">
            <v>41138.797569999995</v>
          </cell>
          <cell r="G352">
            <v>1808.1656500000001</v>
          </cell>
          <cell r="H352" t="str">
            <v>P.ENG</v>
          </cell>
        </row>
        <row r="353">
          <cell r="B353" t="str">
            <v>4001.13C</v>
          </cell>
          <cell r="C353" t="str">
            <v>OML 102 Unity Running Costs</v>
          </cell>
          <cell r="E353">
            <v>3354</v>
          </cell>
          <cell r="F353">
            <v>54578.574819999994</v>
          </cell>
          <cell r="G353">
            <v>2427.1254800000002</v>
          </cell>
          <cell r="H353" t="str">
            <v>P.ENG</v>
          </cell>
        </row>
        <row r="354">
          <cell r="B354" t="str">
            <v>4001.16A</v>
          </cell>
          <cell r="C354" t="str">
            <v>OML100 Solar Turbine Audit</v>
          </cell>
          <cell r="D354">
            <v>1224</v>
          </cell>
          <cell r="E354">
            <v>294</v>
          </cell>
          <cell r="F354">
            <v>134</v>
          </cell>
          <cell r="G354">
            <v>4.5486000000000004</v>
          </cell>
          <cell r="H354" t="str">
            <v>FAC</v>
          </cell>
        </row>
        <row r="355">
          <cell r="B355" t="str">
            <v>4001.16B</v>
          </cell>
          <cell r="C355" t="str">
            <v>OML102 Solar Turbine Audit</v>
          </cell>
          <cell r="D355">
            <v>1224</v>
          </cell>
          <cell r="E355">
            <v>21</v>
          </cell>
          <cell r="F355">
            <v>184</v>
          </cell>
          <cell r="G355">
            <v>4</v>
          </cell>
          <cell r="H355" t="str">
            <v>FAC</v>
          </cell>
        </row>
        <row r="356">
          <cell r="B356" t="str">
            <v>4001.19A</v>
          </cell>
          <cell r="C356" t="str">
            <v>OML58 Direct Transportation Cost</v>
          </cell>
          <cell r="D356">
            <v>1414400</v>
          </cell>
          <cell r="E356">
            <v>0</v>
          </cell>
          <cell r="F356">
            <v>899727.47421000001</v>
          </cell>
          <cell r="G356">
            <v>17.472000000000001</v>
          </cell>
          <cell r="H356" t="str">
            <v>P.ENG</v>
          </cell>
        </row>
        <row r="357">
          <cell r="B357" t="str">
            <v>4001.20A</v>
          </cell>
          <cell r="C357" t="str">
            <v>Value Added Tax - Direct Trans Expenses</v>
          </cell>
          <cell r="D357">
            <v>81913</v>
          </cell>
          <cell r="E357">
            <v>714</v>
          </cell>
          <cell r="F357">
            <v>17065</v>
          </cell>
          <cell r="G357">
            <v>150</v>
          </cell>
          <cell r="H357" t="str">
            <v>P.ENG</v>
          </cell>
        </row>
        <row r="358">
          <cell r="B358" t="str">
            <v>4001.21A</v>
          </cell>
          <cell r="C358" t="str">
            <v>Custom Duties - Direct Trans Expenses</v>
          </cell>
          <cell r="D358">
            <v>58942</v>
          </cell>
          <cell r="E358">
            <v>0</v>
          </cell>
          <cell r="F358">
            <v>11788.4</v>
          </cell>
          <cell r="G358">
            <v>0</v>
          </cell>
          <cell r="H358" t="str">
            <v>P.ENG</v>
          </cell>
        </row>
        <row r="359">
          <cell r="B359" t="str">
            <v>4002.01A</v>
          </cell>
          <cell r="C359" t="str">
            <v>Office &amp; General Costs Production</v>
          </cell>
          <cell r="D359">
            <v>462400</v>
          </cell>
          <cell r="E359">
            <v>2500</v>
          </cell>
          <cell r="F359">
            <v>1368503</v>
          </cell>
          <cell r="G359">
            <v>5188</v>
          </cell>
          <cell r="H359" t="str">
            <v>P.ENG</v>
          </cell>
        </row>
        <row r="360">
          <cell r="B360" t="str">
            <v>4002.03A</v>
          </cell>
          <cell r="C360" t="str">
            <v xml:space="preserve">Reservoir Engineering </v>
          </cell>
          <cell r="D360">
            <v>123624</v>
          </cell>
          <cell r="E360">
            <v>2121</v>
          </cell>
          <cell r="F360">
            <v>337582</v>
          </cell>
          <cell r="G360">
            <v>6103.5501300000005</v>
          </cell>
          <cell r="H360" t="str">
            <v>P.ENG</v>
          </cell>
        </row>
        <row r="361">
          <cell r="B361" t="str">
            <v>4002.03B</v>
          </cell>
          <cell r="C361" t="str">
            <v>Reservoir Software / Databse</v>
          </cell>
          <cell r="D361">
            <v>4296.1412688031387</v>
          </cell>
          <cell r="E361">
            <v>2168</v>
          </cell>
          <cell r="F361">
            <v>11263.35744</v>
          </cell>
          <cell r="G361">
            <v>1093</v>
          </cell>
          <cell r="H361" t="str">
            <v>P.ENG</v>
          </cell>
        </row>
        <row r="362">
          <cell r="B362" t="str">
            <v>4002.03C</v>
          </cell>
          <cell r="C362" t="str">
            <v>OML102 Oil Reservoir Studies</v>
          </cell>
          <cell r="E362">
            <v>2002</v>
          </cell>
          <cell r="F362">
            <v>1585</v>
          </cell>
          <cell r="G362">
            <v>4398</v>
          </cell>
          <cell r="H362" t="str">
            <v>P.ENG</v>
          </cell>
        </row>
        <row r="363">
          <cell r="B363" t="str">
            <v>4002.03D</v>
          </cell>
          <cell r="C363" t="str">
            <v>OML100 Reservoir Studies</v>
          </cell>
          <cell r="E363">
            <v>1540</v>
          </cell>
          <cell r="F363">
            <v>3641.7066500000001</v>
          </cell>
          <cell r="G363">
            <v>943</v>
          </cell>
          <cell r="H363" t="str">
            <v>P.ENG</v>
          </cell>
        </row>
        <row r="364">
          <cell r="B364" t="str">
            <v>4002.03E</v>
          </cell>
          <cell r="C364" t="str">
            <v xml:space="preserve">Oil - DPR/NNPC Participation to Studies </v>
          </cell>
          <cell r="E364">
            <v>500</v>
          </cell>
          <cell r="F364">
            <v>2389</v>
          </cell>
          <cell r="G364">
            <v>368</v>
          </cell>
          <cell r="H364" t="str">
            <v>P.ENG</v>
          </cell>
        </row>
        <row r="365">
          <cell r="B365" t="str">
            <v>4002.03F</v>
          </cell>
          <cell r="C365" t="str">
            <v>OML 57 Reservoir  Studies</v>
          </cell>
          <cell r="E365">
            <v>450</v>
          </cell>
          <cell r="F365">
            <v>0</v>
          </cell>
          <cell r="G365">
            <v>0</v>
          </cell>
          <cell r="H365" t="str">
            <v>P.ENG</v>
          </cell>
        </row>
        <row r="366">
          <cell r="B366" t="str">
            <v>4002.03G</v>
          </cell>
          <cell r="C366" t="str">
            <v>OML 58 - Oil  Reservior Studies</v>
          </cell>
          <cell r="E366">
            <v>3689</v>
          </cell>
          <cell r="F366">
            <v>5126</v>
          </cell>
          <cell r="G366">
            <v>1616</v>
          </cell>
          <cell r="H366" t="str">
            <v>P.ENG</v>
          </cell>
        </row>
        <row r="367">
          <cell r="B367" t="str">
            <v>4002.03H</v>
          </cell>
          <cell r="C367" t="str">
            <v>Gas - DPR/NNPC Participation to Studies</v>
          </cell>
          <cell r="D367">
            <v>0</v>
          </cell>
          <cell r="E367">
            <v>300</v>
          </cell>
          <cell r="F367">
            <v>0</v>
          </cell>
          <cell r="G367">
            <v>96</v>
          </cell>
          <cell r="H367" t="str">
            <v>GAS</v>
          </cell>
        </row>
        <row r="368">
          <cell r="B368" t="str">
            <v>4002.03I</v>
          </cell>
          <cell r="C368" t="str">
            <v>OML 58 Gas Reservoir Studies</v>
          </cell>
          <cell r="D368">
            <v>0</v>
          </cell>
          <cell r="E368">
            <v>2000</v>
          </cell>
          <cell r="F368">
            <v>872.00923</v>
          </cell>
          <cell r="G368">
            <v>848</v>
          </cell>
          <cell r="H368" t="str">
            <v>GAS</v>
          </cell>
        </row>
        <row r="369">
          <cell r="B369" t="str">
            <v>4002.04A</v>
          </cell>
          <cell r="C369" t="str">
            <v>OML58 Pipeline Integrity Survey</v>
          </cell>
          <cell r="D369">
            <v>16320</v>
          </cell>
          <cell r="E369">
            <v>280</v>
          </cell>
          <cell r="F369">
            <v>1486</v>
          </cell>
          <cell r="G369">
            <v>36</v>
          </cell>
          <cell r="H369" t="str">
            <v>FAC</v>
          </cell>
        </row>
        <row r="370">
          <cell r="B370" t="str">
            <v>4002.04B</v>
          </cell>
          <cell r="C370" t="str">
            <v>OML100 Pipeline Integrity Survey</v>
          </cell>
          <cell r="D370">
            <v>12240</v>
          </cell>
          <cell r="E370">
            <v>210</v>
          </cell>
          <cell r="F370">
            <v>1020</v>
          </cell>
          <cell r="G370">
            <v>18</v>
          </cell>
          <cell r="H370" t="str">
            <v>FAC</v>
          </cell>
        </row>
        <row r="371">
          <cell r="B371" t="str">
            <v>4002.04C</v>
          </cell>
          <cell r="C371" t="str">
            <v>OML102 Pipeline Integrity Survey</v>
          </cell>
          <cell r="D371">
            <v>4080</v>
          </cell>
          <cell r="E371">
            <v>70</v>
          </cell>
          <cell r="F371">
            <v>340</v>
          </cell>
          <cell r="G371">
            <v>6</v>
          </cell>
          <cell r="H371" t="str">
            <v>FAC</v>
          </cell>
        </row>
        <row r="372">
          <cell r="B372" t="str">
            <v>4002.04D</v>
          </cell>
          <cell r="C372" t="str">
            <v>OML100 Apave Recommendation</v>
          </cell>
          <cell r="D372">
            <v>4080</v>
          </cell>
          <cell r="E372">
            <v>70</v>
          </cell>
          <cell r="F372">
            <v>340</v>
          </cell>
          <cell r="G372">
            <v>6</v>
          </cell>
          <cell r="H372" t="str">
            <v>FAC</v>
          </cell>
        </row>
        <row r="373">
          <cell r="B373" t="str">
            <v>4002.04E</v>
          </cell>
          <cell r="C373" t="str">
            <v>OML58 Flowmeter Calibration</v>
          </cell>
          <cell r="D373">
            <v>2040</v>
          </cell>
          <cell r="E373">
            <v>35</v>
          </cell>
          <cell r="F373">
            <v>170</v>
          </cell>
          <cell r="G373">
            <v>3</v>
          </cell>
          <cell r="H373" t="str">
            <v>FAC</v>
          </cell>
        </row>
        <row r="374">
          <cell r="B374" t="str">
            <v>4002.04F</v>
          </cell>
          <cell r="C374" t="str">
            <v>OML58 Esssential &amp; Emergency lightring</v>
          </cell>
          <cell r="D374">
            <v>2040</v>
          </cell>
          <cell r="E374">
            <v>35</v>
          </cell>
          <cell r="F374">
            <v>170</v>
          </cell>
          <cell r="G374">
            <v>15.373299999999999</v>
          </cell>
          <cell r="H374" t="str">
            <v>FAC</v>
          </cell>
        </row>
        <row r="375">
          <cell r="B375" t="str">
            <v>4002.04G</v>
          </cell>
          <cell r="C375" t="str">
            <v>OML58 AC Split Unit R22 to be C/O</v>
          </cell>
          <cell r="D375">
            <v>6120</v>
          </cell>
          <cell r="E375">
            <v>105</v>
          </cell>
          <cell r="F375">
            <v>684</v>
          </cell>
          <cell r="G375">
            <v>12</v>
          </cell>
          <cell r="H375" t="str">
            <v>FAC</v>
          </cell>
        </row>
        <row r="376">
          <cell r="B376" t="str">
            <v>4002.05A</v>
          </cell>
          <cell r="C376" t="str">
            <v>Office and General Costs of Production</v>
          </cell>
          <cell r="D376">
            <v>527</v>
          </cell>
          <cell r="E376">
            <v>3</v>
          </cell>
          <cell r="F376">
            <v>0</v>
          </cell>
          <cell r="G376">
            <v>0</v>
          </cell>
          <cell r="H376" t="str">
            <v>P.ENG</v>
          </cell>
        </row>
        <row r="377">
          <cell r="B377" t="str">
            <v>4002.05B</v>
          </cell>
          <cell r="C377" t="str">
            <v>Petroleum Engineering Studies</v>
          </cell>
          <cell r="D377">
            <v>373</v>
          </cell>
          <cell r="E377">
            <v>130</v>
          </cell>
          <cell r="F377">
            <v>0</v>
          </cell>
          <cell r="G377">
            <v>0</v>
          </cell>
          <cell r="H377" t="str">
            <v>P.ENG</v>
          </cell>
        </row>
        <row r="378">
          <cell r="B378" t="str">
            <v>4003.01A</v>
          </cell>
          <cell r="C378" t="str">
            <v>OML57 Production Common Costs</v>
          </cell>
          <cell r="D378">
            <v>27200</v>
          </cell>
          <cell r="F378">
            <v>12840.730599999999</v>
          </cell>
          <cell r="G378">
            <v>241</v>
          </cell>
          <cell r="H378" t="str">
            <v>P.ENG</v>
          </cell>
        </row>
        <row r="379">
          <cell r="B379" t="str">
            <v>4003.01B</v>
          </cell>
          <cell r="C379" t="str">
            <v>OML58 Oil Production Common Costs</v>
          </cell>
          <cell r="D379">
            <v>913832</v>
          </cell>
          <cell r="E379">
            <v>2481</v>
          </cell>
          <cell r="F379">
            <v>1040060.2</v>
          </cell>
          <cell r="G379">
            <v>4812.6877500000001</v>
          </cell>
          <cell r="H379" t="str">
            <v>P.ENG</v>
          </cell>
        </row>
        <row r="380">
          <cell r="B380" t="str">
            <v>4003.01C</v>
          </cell>
          <cell r="C380" t="str">
            <v>OML58 Gas Production Common Costs</v>
          </cell>
          <cell r="D380">
            <v>527368</v>
          </cell>
          <cell r="E380">
            <v>3472</v>
          </cell>
          <cell r="F380">
            <v>634688.24010000005</v>
          </cell>
          <cell r="G380">
            <v>3742.1738799999998</v>
          </cell>
          <cell r="H380" t="str">
            <v>GAS</v>
          </cell>
        </row>
        <row r="381">
          <cell r="B381" t="str">
            <v>4003.01F</v>
          </cell>
          <cell r="C381" t="str">
            <v>OML  58 Gas Production Logging Gas</v>
          </cell>
          <cell r="E381">
            <v>175</v>
          </cell>
          <cell r="F381">
            <v>0</v>
          </cell>
          <cell r="G381">
            <v>36</v>
          </cell>
          <cell r="H381" t="str">
            <v>GAS</v>
          </cell>
        </row>
        <row r="382">
          <cell r="B382" t="str">
            <v>4003.01D</v>
          </cell>
          <cell r="C382" t="str">
            <v>OML100 Production Common Costs</v>
          </cell>
          <cell r="D382">
            <v>509279</v>
          </cell>
          <cell r="E382">
            <v>8835</v>
          </cell>
          <cell r="F382">
            <v>218740.34909999999</v>
          </cell>
          <cell r="G382">
            <v>7327.6592700000001</v>
          </cell>
          <cell r="H382" t="str">
            <v>P.ENG</v>
          </cell>
        </row>
        <row r="383">
          <cell r="B383" t="str">
            <v>4003.01E</v>
          </cell>
          <cell r="C383" t="str">
            <v>OML102 Production Common Costs</v>
          </cell>
          <cell r="D383">
            <v>346322</v>
          </cell>
          <cell r="E383">
            <v>6170</v>
          </cell>
          <cell r="F383">
            <v>151713.83489999999</v>
          </cell>
          <cell r="G383">
            <v>5256.1941399999996</v>
          </cell>
          <cell r="H383" t="str">
            <v>P.ENG</v>
          </cell>
        </row>
        <row r="384">
          <cell r="B384" t="str">
            <v>4003.02A</v>
          </cell>
          <cell r="C384" t="str">
            <v>Telecommunication Maintenance</v>
          </cell>
          <cell r="D384">
            <v>28560</v>
          </cell>
          <cell r="E384">
            <v>490</v>
          </cell>
          <cell r="F384">
            <v>11021.248589999999</v>
          </cell>
          <cell r="G384">
            <v>288.84075999999999</v>
          </cell>
          <cell r="H384" t="str">
            <v>FAC</v>
          </cell>
        </row>
        <row r="385">
          <cell r="B385" t="str">
            <v>4003.08A</v>
          </cell>
          <cell r="C385" t="str">
            <v>Value Added Tax - Field / District  Overhead</v>
          </cell>
          <cell r="D385">
            <v>60600</v>
          </cell>
          <cell r="E385">
            <v>318</v>
          </cell>
          <cell r="F385">
            <v>7740</v>
          </cell>
          <cell r="G385">
            <v>48</v>
          </cell>
          <cell r="H385" t="str">
            <v>P.ENG</v>
          </cell>
        </row>
        <row r="386">
          <cell r="B386" t="str">
            <v>4003.09A</v>
          </cell>
          <cell r="C386" t="str">
            <v>Custom Duties - Field / District  Overhead</v>
          </cell>
          <cell r="D386">
            <v>72887</v>
          </cell>
          <cell r="E386">
            <v>0</v>
          </cell>
          <cell r="F386">
            <v>10933.05</v>
          </cell>
          <cell r="G386">
            <v>0</v>
          </cell>
          <cell r="H386" t="str">
            <v>P.ENG</v>
          </cell>
        </row>
        <row r="387">
          <cell r="B387" t="str">
            <v>4005.01A</v>
          </cell>
          <cell r="C387" t="str">
            <v>Development / Industrial Programme</v>
          </cell>
          <cell r="D387">
            <v>136000</v>
          </cell>
          <cell r="F387">
            <v>29287.514929999998</v>
          </cell>
          <cell r="G387">
            <v>12.831709999999999</v>
          </cell>
          <cell r="H387" t="str">
            <v>PAD</v>
          </cell>
        </row>
        <row r="388">
          <cell r="B388" t="str">
            <v>4005.01AA</v>
          </cell>
          <cell r="C388" t="str">
            <v>Value Added Tax</v>
          </cell>
          <cell r="D388">
            <v>97974.336132465949</v>
          </cell>
          <cell r="E388">
            <v>799.50046961422072</v>
          </cell>
          <cell r="F388">
            <v>9147</v>
          </cell>
          <cell r="G388">
            <v>76</v>
          </cell>
          <cell r="H388" t="str">
            <v>PAD</v>
          </cell>
        </row>
        <row r="389">
          <cell r="B389" t="str">
            <v>4005.01B</v>
          </cell>
          <cell r="C389" t="str">
            <v>Scholarship</v>
          </cell>
          <cell r="D389">
            <v>255497</v>
          </cell>
          <cell r="E389">
            <v>1921</v>
          </cell>
          <cell r="F389">
            <v>21291</v>
          </cell>
          <cell r="G389">
            <v>276</v>
          </cell>
          <cell r="H389" t="str">
            <v>PAD</v>
          </cell>
        </row>
        <row r="390">
          <cell r="B390" t="str">
            <v>4005.01C</v>
          </cell>
          <cell r="C390" t="str">
            <v>Agricultural Development</v>
          </cell>
          <cell r="D390">
            <v>75616</v>
          </cell>
          <cell r="F390">
            <v>96397.946510000009</v>
          </cell>
          <cell r="G390">
            <v>0</v>
          </cell>
          <cell r="H390" t="str">
            <v>PAD</v>
          </cell>
        </row>
        <row r="391">
          <cell r="B391" t="str">
            <v>4005.01D</v>
          </cell>
          <cell r="C391" t="str">
            <v>IPS</v>
          </cell>
          <cell r="D391">
            <v>235326</v>
          </cell>
          <cell r="E391">
            <v>1770</v>
          </cell>
          <cell r="F391">
            <v>137494.12002</v>
          </cell>
          <cell r="G391">
            <v>866.69191000000001</v>
          </cell>
          <cell r="H391" t="str">
            <v>PAD</v>
          </cell>
        </row>
        <row r="392">
          <cell r="B392" t="str">
            <v>4005.01E</v>
          </cell>
          <cell r="C392" t="str">
            <v>Micro Credit scheme</v>
          </cell>
          <cell r="D392">
            <v>75616</v>
          </cell>
          <cell r="F392">
            <v>19266</v>
          </cell>
          <cell r="G392">
            <v>0</v>
          </cell>
          <cell r="H392" t="str">
            <v>PAD</v>
          </cell>
        </row>
        <row r="393">
          <cell r="B393" t="str">
            <v>4005.01F</v>
          </cell>
          <cell r="C393" t="str">
            <v>Socio Economic Projects</v>
          </cell>
          <cell r="D393">
            <v>54400</v>
          </cell>
          <cell r="F393">
            <v>7597.8</v>
          </cell>
          <cell r="G393">
            <v>0</v>
          </cell>
          <cell r="H393" t="str">
            <v>PAD</v>
          </cell>
        </row>
        <row r="394">
          <cell r="B394" t="str">
            <v>4005.01F2</v>
          </cell>
          <cell r="C394" t="str">
            <v>Community Health Programme</v>
          </cell>
          <cell r="D394">
            <v>25000</v>
          </cell>
          <cell r="F394">
            <v>20209</v>
          </cell>
          <cell r="G394">
            <v>11.48532</v>
          </cell>
          <cell r="H394" t="str">
            <v>PAD</v>
          </cell>
        </row>
        <row r="395">
          <cell r="B395" t="str">
            <v>4005.01G</v>
          </cell>
          <cell r="C395" t="str">
            <v>Skill Acqiusition Programme</v>
          </cell>
          <cell r="D395">
            <v>333200</v>
          </cell>
          <cell r="F395">
            <v>53116.174500000001</v>
          </cell>
          <cell r="G395">
            <v>0</v>
          </cell>
          <cell r="H395" t="str">
            <v>PAD</v>
          </cell>
        </row>
        <row r="396">
          <cell r="B396" t="str">
            <v>4005.01H</v>
          </cell>
          <cell r="C396" t="str">
            <v>Capacity Building Programme</v>
          </cell>
          <cell r="D396">
            <v>54400</v>
          </cell>
          <cell r="F396">
            <v>7566.4059999999999</v>
          </cell>
          <cell r="G396">
            <v>0</v>
          </cell>
          <cell r="H396" t="str">
            <v>PAD</v>
          </cell>
        </row>
        <row r="397">
          <cell r="B397" t="str">
            <v>4005.01I</v>
          </cell>
          <cell r="C397" t="str">
            <v>Schools</v>
          </cell>
          <cell r="D397">
            <v>299200</v>
          </cell>
          <cell r="F397">
            <v>130632.23572</v>
          </cell>
          <cell r="G397">
            <v>0</v>
          </cell>
          <cell r="H397" t="str">
            <v>PAD</v>
          </cell>
        </row>
        <row r="398">
          <cell r="B398" t="str">
            <v>4005.01J</v>
          </cell>
          <cell r="C398" t="str">
            <v>Enlightenment Programme</v>
          </cell>
          <cell r="D398">
            <v>37672</v>
          </cell>
          <cell r="F398">
            <v>3139</v>
          </cell>
          <cell r="G398">
            <v>0</v>
          </cell>
          <cell r="H398" t="str">
            <v>PAD</v>
          </cell>
        </row>
        <row r="399">
          <cell r="B399" t="str">
            <v>4005.01K</v>
          </cell>
          <cell r="C399" t="str">
            <v>Research Grants/Endowment Fund</v>
          </cell>
          <cell r="D399">
            <v>68000</v>
          </cell>
          <cell r="F399">
            <v>82500</v>
          </cell>
          <cell r="G399">
            <v>0</v>
          </cell>
          <cell r="H399" t="str">
            <v>PAD</v>
          </cell>
        </row>
        <row r="400">
          <cell r="B400" t="str">
            <v>4005.01L</v>
          </cell>
          <cell r="C400" t="str">
            <v>Water Project</v>
          </cell>
          <cell r="D400">
            <v>122400</v>
          </cell>
          <cell r="F400">
            <v>115971.14818</v>
          </cell>
          <cell r="G400">
            <v>0</v>
          </cell>
          <cell r="H400" t="str">
            <v>PAD</v>
          </cell>
        </row>
        <row r="401">
          <cell r="B401" t="str">
            <v>4005.01M</v>
          </cell>
          <cell r="C401" t="str">
            <v>Community Health Projects</v>
          </cell>
          <cell r="D401">
            <v>122400</v>
          </cell>
          <cell r="F401">
            <v>18116.272199999999</v>
          </cell>
          <cell r="G401">
            <v>0</v>
          </cell>
          <cell r="H401" t="str">
            <v>PAD</v>
          </cell>
        </row>
        <row r="402">
          <cell r="B402" t="str">
            <v>4005.01N</v>
          </cell>
          <cell r="C402" t="str">
            <v>Sundries (Equipments etc)</v>
          </cell>
          <cell r="D402">
            <v>149600</v>
          </cell>
          <cell r="F402">
            <v>12467</v>
          </cell>
          <cell r="G402">
            <v>0</v>
          </cell>
          <cell r="H402" t="str">
            <v>PAD</v>
          </cell>
        </row>
        <row r="403">
          <cell r="B403" t="str">
            <v>4005.01O</v>
          </cell>
          <cell r="C403" t="str">
            <v>School Building Construction</v>
          </cell>
          <cell r="D403">
            <v>272000</v>
          </cell>
          <cell r="F403">
            <v>122598.90243999999</v>
          </cell>
          <cell r="G403">
            <v>171.93380999999999</v>
          </cell>
          <cell r="H403" t="str">
            <v>PAD</v>
          </cell>
        </row>
        <row r="404">
          <cell r="B404" t="str">
            <v>4005.01P</v>
          </cell>
          <cell r="C404" t="str">
            <v>Road repairs</v>
          </cell>
          <cell r="D404">
            <v>68000</v>
          </cell>
          <cell r="F404">
            <v>52310.989170000001</v>
          </cell>
          <cell r="G404">
            <v>0</v>
          </cell>
          <cell r="H404" t="str">
            <v>PAD</v>
          </cell>
        </row>
        <row r="405">
          <cell r="B405" t="str">
            <v>4005.01Q</v>
          </cell>
          <cell r="C405" t="str">
            <v>Pit Fencing</v>
          </cell>
          <cell r="D405">
            <v>54400</v>
          </cell>
          <cell r="F405">
            <v>27078.531920000001</v>
          </cell>
          <cell r="G405">
            <v>0</v>
          </cell>
          <cell r="H405" t="str">
            <v>PAD</v>
          </cell>
        </row>
        <row r="406">
          <cell r="B406" t="str">
            <v>4005.01R</v>
          </cell>
          <cell r="C406" t="str">
            <v>OML58 Economic Empowerment Programmes</v>
          </cell>
          <cell r="D406">
            <v>340000</v>
          </cell>
          <cell r="F406">
            <v>272400.03119999997</v>
          </cell>
          <cell r="G406">
            <v>249.77838</v>
          </cell>
          <cell r="H406" t="str">
            <v>PAD</v>
          </cell>
        </row>
        <row r="407">
          <cell r="B407" t="str">
            <v>4005.01S</v>
          </cell>
          <cell r="C407" t="str">
            <v>OML100 Economic Empowerment Programmes</v>
          </cell>
          <cell r="D407">
            <v>13600</v>
          </cell>
          <cell r="F407">
            <v>1133</v>
          </cell>
          <cell r="G407">
            <v>0</v>
          </cell>
          <cell r="H407" t="str">
            <v>PAD</v>
          </cell>
        </row>
        <row r="408">
          <cell r="B408" t="str">
            <v>4005.01T</v>
          </cell>
          <cell r="C408" t="str">
            <v>Other Road Works</v>
          </cell>
          <cell r="D408">
            <v>194616</v>
          </cell>
          <cell r="F408">
            <v>60968</v>
          </cell>
          <cell r="G408">
            <v>22.970650000000003</v>
          </cell>
          <cell r="H408" t="str">
            <v>PAD</v>
          </cell>
        </row>
        <row r="409">
          <cell r="B409" t="str">
            <v>4005.01U</v>
          </cell>
          <cell r="C409" t="str">
            <v>Community assisted projects</v>
          </cell>
          <cell r="D409">
            <v>54400</v>
          </cell>
          <cell r="F409">
            <v>4533</v>
          </cell>
          <cell r="G409">
            <v>0</v>
          </cell>
          <cell r="H409" t="str">
            <v>PAD</v>
          </cell>
        </row>
        <row r="410">
          <cell r="B410" t="str">
            <v>4005.01V</v>
          </cell>
          <cell r="C410" t="str">
            <v>Community Assistance</v>
          </cell>
          <cell r="D410">
            <v>291584</v>
          </cell>
          <cell r="F410">
            <v>188040</v>
          </cell>
          <cell r="G410">
            <v>0</v>
          </cell>
          <cell r="H410" t="str">
            <v>PAD</v>
          </cell>
        </row>
        <row r="411">
          <cell r="B411" t="str">
            <v>4005.01W</v>
          </cell>
          <cell r="C411" t="str">
            <v>Maintenance of Community Electricity Network</v>
          </cell>
          <cell r="D411">
            <v>35088</v>
          </cell>
          <cell r="E411">
            <v>0</v>
          </cell>
          <cell r="F411">
            <v>87384.709459999998</v>
          </cell>
          <cell r="G411">
            <v>0</v>
          </cell>
          <cell r="H411" t="str">
            <v>PAD</v>
          </cell>
        </row>
        <row r="412">
          <cell r="B412" t="str">
            <v>4005.01X</v>
          </cell>
          <cell r="C412" t="str">
            <v>Permanent Electrification</v>
          </cell>
          <cell r="D412">
            <v>23040</v>
          </cell>
          <cell r="E412">
            <v>471</v>
          </cell>
          <cell r="F412">
            <v>32297.242340000001</v>
          </cell>
          <cell r="G412">
            <v>184</v>
          </cell>
          <cell r="H412" t="str">
            <v>PAD</v>
          </cell>
        </row>
        <row r="413">
          <cell r="B413" t="str">
            <v>4005.01Y</v>
          </cell>
          <cell r="C413" t="str">
            <v>Road Construction</v>
          </cell>
          <cell r="D413">
            <v>544000</v>
          </cell>
          <cell r="F413">
            <v>659852.26528000005</v>
          </cell>
          <cell r="G413">
            <v>6.00603</v>
          </cell>
          <cell r="H413" t="str">
            <v>PAD</v>
          </cell>
        </row>
        <row r="414">
          <cell r="B414" t="str">
            <v>4005.01Z</v>
          </cell>
          <cell r="C414" t="str">
            <v>Cottage Industry</v>
          </cell>
          <cell r="D414">
            <v>25000</v>
          </cell>
          <cell r="E414">
            <v>0</v>
          </cell>
          <cell r="F414">
            <v>10309.733419999999</v>
          </cell>
          <cell r="G414">
            <v>595.00954000000002</v>
          </cell>
          <cell r="H414" t="str">
            <v>PAD</v>
          </cell>
        </row>
        <row r="415">
          <cell r="B415" t="str">
            <v>4022.11</v>
          </cell>
          <cell r="C415" t="str">
            <v>Documentation &amp; Subcriptions</v>
          </cell>
          <cell r="D415">
            <v>25000</v>
          </cell>
          <cell r="E415">
            <v>150</v>
          </cell>
          <cell r="F415">
            <v>2083</v>
          </cell>
          <cell r="G415">
            <v>13</v>
          </cell>
          <cell r="H415" t="str">
            <v>FAD</v>
          </cell>
        </row>
        <row r="416">
          <cell r="B416" t="str">
            <v>4022.12</v>
          </cell>
          <cell r="C416" t="str">
            <v>Clubs</v>
          </cell>
          <cell r="D416">
            <v>48336</v>
          </cell>
          <cell r="E416">
            <v>0</v>
          </cell>
          <cell r="F416">
            <v>26767.411789999998</v>
          </cell>
          <cell r="G416">
            <v>5</v>
          </cell>
          <cell r="H416" t="str">
            <v>FAD</v>
          </cell>
        </row>
        <row r="417">
          <cell r="B417" t="str">
            <v>4022.13</v>
          </cell>
          <cell r="C417" t="str">
            <v>Other Personnel Costs - Security</v>
          </cell>
          <cell r="D417">
            <v>930688</v>
          </cell>
          <cell r="E417">
            <v>1576</v>
          </cell>
          <cell r="F417">
            <v>581659.48109000002</v>
          </cell>
          <cell r="G417">
            <v>442</v>
          </cell>
          <cell r="H417" t="str">
            <v>FAD</v>
          </cell>
        </row>
        <row r="418">
          <cell r="B418" t="str">
            <v>4025.06A</v>
          </cell>
          <cell r="C418" t="str">
            <v>Safety Wears</v>
          </cell>
          <cell r="D418">
            <v>1274.1857289721365</v>
          </cell>
          <cell r="E418">
            <v>8.4337349397590362</v>
          </cell>
          <cell r="F418">
            <v>747.18877439691755</v>
          </cell>
          <cell r="G418">
            <v>10.921436746987949</v>
          </cell>
          <cell r="H418" t="str">
            <v>PAD</v>
          </cell>
        </row>
        <row r="419">
          <cell r="B419" t="str">
            <v>4025.06B</v>
          </cell>
          <cell r="C419" t="str">
            <v>Gifts &amp; Invitation</v>
          </cell>
          <cell r="D419">
            <v>402885.39239880885</v>
          </cell>
          <cell r="E419">
            <v>50.602409638554214</v>
          </cell>
          <cell r="F419">
            <v>236253.97438073964</v>
          </cell>
          <cell r="G419">
            <v>65.528620481927689</v>
          </cell>
          <cell r="H419" t="str">
            <v>PAD</v>
          </cell>
        </row>
        <row r="420">
          <cell r="B420" t="str">
            <v>4025.06C</v>
          </cell>
          <cell r="C420" t="str">
            <v>Corporate Advert. Expenses</v>
          </cell>
          <cell r="D420">
            <v>109215.91962618312</v>
          </cell>
          <cell r="E420">
            <v>240.36144578313252</v>
          </cell>
          <cell r="F420">
            <v>64044.752091164359</v>
          </cell>
          <cell r="G420">
            <v>311.26094728915655</v>
          </cell>
          <cell r="H420" t="str">
            <v>PAD</v>
          </cell>
        </row>
        <row r="421">
          <cell r="B421" t="str">
            <v>4025.06D</v>
          </cell>
          <cell r="C421" t="str">
            <v>Legal Expenses</v>
          </cell>
          <cell r="D421">
            <v>485.4040872274806</v>
          </cell>
          <cell r="E421">
            <v>0</v>
          </cell>
          <cell r="F421">
            <v>284.6433426273972</v>
          </cell>
          <cell r="G421">
            <v>0</v>
          </cell>
          <cell r="H421" t="str">
            <v>PAD</v>
          </cell>
        </row>
        <row r="422">
          <cell r="B422" t="str">
            <v>4025.06E</v>
          </cell>
          <cell r="C422" t="str">
            <v>Accommodation</v>
          </cell>
          <cell r="D422">
            <v>0</v>
          </cell>
          <cell r="E422">
            <v>210.84337349397592</v>
          </cell>
          <cell r="F422">
            <v>0</v>
          </cell>
          <cell r="G422">
            <v>273.03591867469873</v>
          </cell>
          <cell r="H422" t="str">
            <v>PAD</v>
          </cell>
        </row>
        <row r="423">
          <cell r="B423" t="str">
            <v>4025.06F</v>
          </cell>
          <cell r="C423" t="str">
            <v>Salaries</v>
          </cell>
          <cell r="D423">
            <v>322104.44420241151</v>
          </cell>
          <cell r="E423">
            <v>0</v>
          </cell>
          <cell r="F423">
            <v>188883.62930068819</v>
          </cell>
          <cell r="G423">
            <v>0</v>
          </cell>
          <cell r="H423" t="str">
            <v>PAD</v>
          </cell>
        </row>
        <row r="424">
          <cell r="B424" t="str">
            <v>4025.06G</v>
          </cell>
          <cell r="C424" t="str">
            <v>External Services</v>
          </cell>
          <cell r="D424">
            <v>66743.061993778581</v>
          </cell>
          <cell r="E424">
            <v>21.08433734939759</v>
          </cell>
          <cell r="F424">
            <v>39138.459611267113</v>
          </cell>
          <cell r="G424">
            <v>27.303591867469873</v>
          </cell>
          <cell r="H424" t="str">
            <v>PAD</v>
          </cell>
        </row>
        <row r="425">
          <cell r="B425" t="str">
            <v>4025.06H</v>
          </cell>
          <cell r="C425" t="str">
            <v>Computer Software</v>
          </cell>
          <cell r="D425">
            <v>8494.5715264809096</v>
          </cell>
          <cell r="E425">
            <v>84.337349397590359</v>
          </cell>
          <cell r="F425">
            <v>4981.2584959794503</v>
          </cell>
          <cell r="G425">
            <v>109.21436746987949</v>
          </cell>
          <cell r="H425" t="str">
            <v>PAD</v>
          </cell>
        </row>
        <row r="426">
          <cell r="B426" t="str">
            <v>4025.06I</v>
          </cell>
          <cell r="C426" t="str">
            <v>Allocation Helicopter</v>
          </cell>
          <cell r="D426">
            <v>2427.0204361374026</v>
          </cell>
          <cell r="E426">
            <v>84.337349397590359</v>
          </cell>
          <cell r="F426">
            <v>1423.2167131369856</v>
          </cell>
          <cell r="G426">
            <v>109.21436746987949</v>
          </cell>
          <cell r="H426" t="str">
            <v>PAD</v>
          </cell>
        </row>
        <row r="427">
          <cell r="B427" t="str">
            <v>4026.01</v>
          </cell>
          <cell r="C427" t="str">
            <v>Bank Charges / Commissions</v>
          </cell>
          <cell r="D427">
            <v>25000</v>
          </cell>
          <cell r="E427">
            <v>150</v>
          </cell>
          <cell r="F427">
            <v>16329.63111</v>
          </cell>
          <cell r="G427">
            <v>1704</v>
          </cell>
          <cell r="H427" t="str">
            <v>FAD</v>
          </cell>
        </row>
        <row r="428">
          <cell r="B428" t="str">
            <v>132.05ZA</v>
          </cell>
          <cell r="C428" t="str">
            <v>OML 58 Alstom Turbine</v>
          </cell>
          <cell r="F428">
            <v>568.32497999999998</v>
          </cell>
          <cell r="G428">
            <v>65.252229999999997</v>
          </cell>
        </row>
        <row r="429">
          <cell r="B429">
            <v>140.19999999999999</v>
          </cell>
          <cell r="C429" t="str">
            <v>Unisup/SAP R3</v>
          </cell>
          <cell r="F429">
            <v>-4301.5217300000022</v>
          </cell>
          <cell r="G429">
            <v>-1884.03613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ia"/>
      <sheetName val="adamawa"/>
      <sheetName val="akwa ibom"/>
      <sheetName val="anambra"/>
      <sheetName val="bauchi"/>
      <sheetName val="Bayelsa"/>
      <sheetName val="Benue"/>
      <sheetName val="Borno"/>
      <sheetName val="Cross River"/>
      <sheetName val="Delta"/>
      <sheetName val="Ebonyi"/>
      <sheetName val="Edo"/>
      <sheetName val="Ekiti"/>
      <sheetName val="Enugu"/>
      <sheetName val="FCT"/>
      <sheetName val="Gombe"/>
      <sheetName val="Imo"/>
      <sheetName val="Jigawa"/>
      <sheetName val="Kaduna"/>
      <sheetName val="Kano"/>
      <sheetName val="Katsina"/>
      <sheetName val="Kebbi"/>
      <sheetName val="Kogi"/>
      <sheetName val="Kwara"/>
      <sheetName val="Lagos"/>
      <sheetName val="Nassarawa"/>
      <sheetName val="Niger"/>
      <sheetName val="Ogun"/>
      <sheetName val="Ondo"/>
      <sheetName val="Osun"/>
      <sheetName val="Oyo"/>
      <sheetName val="Plateau"/>
      <sheetName val="Rivers"/>
      <sheetName val="Sokoto"/>
      <sheetName val="Taraba"/>
      <sheetName val="Yobe"/>
      <sheetName val="Zamfara"/>
    </sheetNames>
    <sheetDataSet>
      <sheetData sheetId="0">
        <row r="20">
          <cell r="R20">
            <v>96792227.137785286</v>
          </cell>
        </row>
      </sheetData>
      <sheetData sheetId="1"/>
      <sheetData sheetId="2">
        <row r="26">
          <cell r="R26">
            <v>47926202.826864891</v>
          </cell>
        </row>
      </sheetData>
      <sheetData sheetId="3">
        <row r="18">
          <cell r="AD18">
            <v>108086817.30223399</v>
          </cell>
        </row>
      </sheetData>
      <sheetData sheetId="4"/>
      <sheetData sheetId="5">
        <row r="17">
          <cell r="R17">
            <v>62971785.961270854</v>
          </cell>
        </row>
      </sheetData>
      <sheetData sheetId="6">
        <row r="17">
          <cell r="R17">
            <v>32500093.873713501</v>
          </cell>
        </row>
      </sheetData>
      <sheetData sheetId="7">
        <row r="14">
          <cell r="R14">
            <v>20806178.10530284</v>
          </cell>
        </row>
      </sheetData>
      <sheetData sheetId="8">
        <row r="29">
          <cell r="R29">
            <v>192476708.6070686</v>
          </cell>
        </row>
      </sheetData>
      <sheetData sheetId="9">
        <row r="14">
          <cell r="R14">
            <v>62056418.731239498</v>
          </cell>
        </row>
      </sheetData>
      <sheetData sheetId="10">
        <row r="18">
          <cell r="S18">
            <v>65949828.672124013</v>
          </cell>
        </row>
      </sheetData>
      <sheetData sheetId="11">
        <row r="20">
          <cell r="S20">
            <v>280299984.40320092</v>
          </cell>
        </row>
      </sheetData>
      <sheetData sheetId="12">
        <row r="19">
          <cell r="S19">
            <v>103033894.96852449</v>
          </cell>
        </row>
      </sheetData>
      <sheetData sheetId="13"/>
      <sheetData sheetId="14">
        <row r="14">
          <cell r="S14">
            <v>30099692.770121999</v>
          </cell>
        </row>
      </sheetData>
      <sheetData sheetId="15"/>
      <sheetData sheetId="16"/>
      <sheetData sheetId="17">
        <row r="17">
          <cell r="R17">
            <v>30918542.256538998</v>
          </cell>
        </row>
      </sheetData>
      <sheetData sheetId="18"/>
      <sheetData sheetId="19"/>
      <sheetData sheetId="20"/>
      <sheetData sheetId="21">
        <row r="21">
          <cell r="S21">
            <v>43608960.768815845</v>
          </cell>
        </row>
      </sheetData>
      <sheetData sheetId="22">
        <row r="19">
          <cell r="R19">
            <v>30157822.268319927</v>
          </cell>
        </row>
      </sheetData>
      <sheetData sheetId="23">
        <row r="22">
          <cell r="S22">
            <v>47063330.193659537</v>
          </cell>
        </row>
      </sheetData>
      <sheetData sheetId="24"/>
      <sheetData sheetId="25">
        <row r="17">
          <cell r="S17">
            <v>58590484.123973951</v>
          </cell>
        </row>
      </sheetData>
      <sheetData sheetId="26"/>
      <sheetData sheetId="27"/>
      <sheetData sheetId="28"/>
      <sheetData sheetId="29"/>
      <sheetData sheetId="30">
        <row r="26">
          <cell r="S26">
            <v>83700232.502545387</v>
          </cell>
        </row>
      </sheetData>
      <sheetData sheetId="31">
        <row r="19">
          <cell r="S19">
            <v>32923856.778402105</v>
          </cell>
        </row>
      </sheetData>
      <sheetData sheetId="32">
        <row r="18">
          <cell r="S18">
            <v>96696928.151172549</v>
          </cell>
        </row>
      </sheetData>
      <sheetData sheetId="33">
        <row r="20">
          <cell r="S20">
            <v>37512923.168082304</v>
          </cell>
        </row>
      </sheetData>
      <sheetData sheetId="34"/>
      <sheetData sheetId="35">
        <row r="15">
          <cell r="S15">
            <v>26553798.340638001</v>
          </cell>
        </row>
      </sheetData>
      <sheetData sheetId="36">
        <row r="21">
          <cell r="S21">
            <v>32084664.67771741</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ia"/>
      <sheetName val="Adamawa"/>
      <sheetName val="Akwa Ibom"/>
      <sheetName val="Anambra"/>
      <sheetName val="Bauchi"/>
      <sheetName val="Bayelsa"/>
      <sheetName val="Benue"/>
      <sheetName val="Borno"/>
      <sheetName val="Cross River"/>
      <sheetName val="Delta"/>
      <sheetName val="Ebonyi"/>
      <sheetName val="Edo"/>
      <sheetName val="Ekiti"/>
      <sheetName val="Enugu"/>
      <sheetName val="FCT"/>
      <sheetName val="Gombe"/>
      <sheetName val="Imo"/>
      <sheetName val="Jigawa"/>
      <sheetName val="Kaduna "/>
      <sheetName val="Kano"/>
      <sheetName val="katsina"/>
      <sheetName val="Kebbi"/>
      <sheetName val="kogi"/>
      <sheetName val="kwara"/>
      <sheetName val="Lagos"/>
      <sheetName val="Nassarawa"/>
      <sheetName val="Niger"/>
      <sheetName val="Ogun"/>
      <sheetName val="Ondo"/>
      <sheetName val="Osun"/>
      <sheetName val="Oyo"/>
      <sheetName val="Plateau"/>
      <sheetName val="Rivers"/>
      <sheetName val="Sokoto"/>
      <sheetName val="Taraba"/>
      <sheetName val="Yobe"/>
      <sheetName val="Zamfara"/>
    </sheetNames>
    <sheetDataSet>
      <sheetData sheetId="0">
        <row r="20">
          <cell r="R20">
            <v>87154702.460178435</v>
          </cell>
        </row>
      </sheetData>
      <sheetData sheetId="1">
        <row r="22">
          <cell r="R22">
            <v>105476511.58213843</v>
          </cell>
        </row>
      </sheetData>
      <sheetData sheetId="2">
        <row r="26">
          <cell r="R26">
            <v>46619779.7366632</v>
          </cell>
        </row>
      </sheetData>
      <sheetData sheetId="3">
        <row r="18">
          <cell r="R18">
            <v>111747292.46126632</v>
          </cell>
        </row>
      </sheetData>
      <sheetData sheetId="4">
        <row r="31">
          <cell r="R31">
            <v>132514848.25601302</v>
          </cell>
        </row>
      </sheetData>
      <sheetData sheetId="5">
        <row r="17">
          <cell r="R17">
            <v>51312525.84182521</v>
          </cell>
        </row>
      </sheetData>
      <sheetData sheetId="6">
        <row r="17">
          <cell r="R17">
            <v>29069437.679764297</v>
          </cell>
        </row>
      </sheetData>
      <sheetData sheetId="7">
        <row r="14">
          <cell r="R14">
            <v>20020197.006984171</v>
          </cell>
        </row>
      </sheetData>
      <sheetData sheetId="8">
        <row r="30">
          <cell r="R30">
            <v>177790902.25384456</v>
          </cell>
        </row>
      </sheetData>
      <sheetData sheetId="9">
        <row r="14">
          <cell r="R14">
            <v>53856648.897371277</v>
          </cell>
        </row>
      </sheetData>
      <sheetData sheetId="10">
        <row r="18">
          <cell r="R18">
            <v>59127695.493809968</v>
          </cell>
        </row>
      </sheetData>
      <sheetData sheetId="11">
        <row r="20">
          <cell r="R20">
            <v>245192506.17042044</v>
          </cell>
        </row>
      </sheetData>
      <sheetData sheetId="12">
        <row r="19">
          <cell r="R19">
            <v>99948072.730035767</v>
          </cell>
        </row>
      </sheetData>
      <sheetData sheetId="13">
        <row r="19">
          <cell r="R19">
            <v>115058813.77695911</v>
          </cell>
        </row>
      </sheetData>
      <sheetData sheetId="14">
        <row r="14">
          <cell r="R14">
            <v>29084778.825454548</v>
          </cell>
        </row>
      </sheetData>
      <sheetData sheetId="15">
        <row r="20">
          <cell r="R20">
            <v>35200627.450587526</v>
          </cell>
        </row>
      </sheetData>
      <sheetData sheetId="16">
        <row r="23">
          <cell r="R23">
            <v>78922085.040580615</v>
          </cell>
        </row>
      </sheetData>
      <sheetData sheetId="17">
        <row r="17">
          <cell r="R17">
            <v>29555191.421962142</v>
          </cell>
        </row>
      </sheetData>
      <sheetData sheetId="18">
        <row r="41">
          <cell r="R41">
            <v>544115979.23902059</v>
          </cell>
        </row>
      </sheetData>
      <sheetData sheetId="19">
        <row r="17">
          <cell r="R17">
            <v>63855378.0704</v>
          </cell>
        </row>
      </sheetData>
      <sheetData sheetId="20">
        <row r="22">
          <cell r="R22">
            <v>74995625.438078433</v>
          </cell>
        </row>
      </sheetData>
      <sheetData sheetId="21">
        <row r="21">
          <cell r="R21">
            <v>42012518.940391272</v>
          </cell>
        </row>
      </sheetData>
      <sheetData sheetId="22">
        <row r="19">
          <cell r="R19">
            <v>28629302.180281796</v>
          </cell>
        </row>
      </sheetData>
      <sheetData sheetId="23">
        <row r="22">
          <cell r="R22">
            <v>43426265.975833781</v>
          </cell>
        </row>
      </sheetData>
      <sheetData sheetId="24">
        <row r="42">
          <cell r="R42">
            <v>1261234751.9802773</v>
          </cell>
        </row>
      </sheetData>
      <sheetData sheetId="25">
        <row r="17">
          <cell r="R17">
            <v>55823034.284902826</v>
          </cell>
        </row>
      </sheetData>
      <sheetData sheetId="26">
        <row r="27">
          <cell r="R27">
            <v>66003904.550188236</v>
          </cell>
        </row>
      </sheetData>
      <sheetData sheetId="27">
        <row r="25">
          <cell r="R25">
            <v>100908746.87425992</v>
          </cell>
        </row>
      </sheetData>
      <sheetData sheetId="28">
        <row r="23">
          <cell r="R23">
            <v>89004331.022083119</v>
          </cell>
        </row>
      </sheetData>
      <sheetData sheetId="29"/>
      <sheetData sheetId="30">
        <row r="25">
          <cell r="R25">
            <v>82509495.080594957</v>
          </cell>
        </row>
      </sheetData>
      <sheetData sheetId="31">
        <row r="19">
          <cell r="R19">
            <v>31901806.815390877</v>
          </cell>
        </row>
      </sheetData>
      <sheetData sheetId="32">
        <row r="18">
          <cell r="R18">
            <v>69534420.769999996</v>
          </cell>
        </row>
      </sheetData>
      <sheetData sheetId="33">
        <row r="20">
          <cell r="R20">
            <v>34661496.134269536</v>
          </cell>
        </row>
      </sheetData>
      <sheetData sheetId="34">
        <row r="17">
          <cell r="R17">
            <v>24542331.66</v>
          </cell>
        </row>
      </sheetData>
      <sheetData sheetId="35">
        <row r="16">
          <cell r="R16">
            <v>25669384.568699852</v>
          </cell>
        </row>
      </sheetData>
      <sheetData sheetId="36">
        <row r="21">
          <cell r="R21">
            <v>29638974.328154016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DEC 2020 (2)"/>
      <sheetName val="Q2 2020 website"/>
      <sheetName val="Q4 2020 website"/>
      <sheetName val="Sheet1"/>
    </sheetNames>
    <sheetDataSet>
      <sheetData sheetId="0">
        <row r="7">
          <cell r="L7">
            <v>39614663056.680016</v>
          </cell>
          <cell r="M7">
            <v>20302026693.050011</v>
          </cell>
          <cell r="N7">
            <v>5254733994.7299976</v>
          </cell>
        </row>
        <row r="9">
          <cell r="L9">
            <v>206634793298.38</v>
          </cell>
          <cell r="M9">
            <v>32820874392.349728</v>
          </cell>
          <cell r="N9">
            <v>0</v>
          </cell>
        </row>
        <row r="11">
          <cell r="M11">
            <v>101756491.36207651</v>
          </cell>
          <cell r="N11">
            <v>108496088.43000001</v>
          </cell>
        </row>
        <row r="13">
          <cell r="L13">
            <v>0</v>
          </cell>
          <cell r="M13">
            <v>0</v>
          </cell>
          <cell r="N13">
            <v>16974692000</v>
          </cell>
        </row>
        <row r="15">
          <cell r="L15">
            <v>0</v>
          </cell>
          <cell r="M15">
            <v>0</v>
          </cell>
          <cell r="N15">
            <v>1808006000</v>
          </cell>
        </row>
        <row r="17">
          <cell r="L17">
            <v>3248500000</v>
          </cell>
          <cell r="M17">
            <v>0</v>
          </cell>
          <cell r="N17">
            <v>0</v>
          </cell>
        </row>
      </sheetData>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B DEC STOCK CALC"/>
      <sheetName val="PNOTE DEC 2020"/>
      <sheetName val="GREEN Bonds 2020"/>
      <sheetName val="DEC GREENBOND"/>
      <sheetName val="DEC FGNSB 2020 "/>
      <sheetName val="TREASURY BONDS 2020"/>
      <sheetName val=" TREASURY BOND STOCK CAL. "/>
      <sheetName val="SUKUK BOND STOCK CALCULATOR"/>
      <sheetName val="FGNSB STOCK CALCULATOR  "/>
      <sheetName val="FGN BOND STOCK CALCULATOR"/>
      <sheetName val="DEC Serv Rec 2020"/>
      <sheetName val=" TREASURY BOND STOCK CAL."/>
      <sheetName val="DEC STOCK 2020"/>
      <sheetName val="Sheet2"/>
      <sheetName val="REV DEC FGNSB 2020 PROJ"/>
      <sheetName val="DMO&amp;CBN"/>
      <sheetName val="Schedule Title"/>
      <sheetName val="CBN Jan-Dec WT Prin"/>
      <sheetName val="Rec CBN Jan-Dec 2020 PAID"/>
      <sheetName val="Sheet1"/>
    </sheetNames>
    <sheetDataSet>
      <sheetData sheetId="0">
        <row r="17">
          <cell r="E17">
            <v>2720436493000</v>
          </cell>
        </row>
      </sheetData>
      <sheetData sheetId="1">
        <row r="18">
          <cell r="F18">
            <v>971703755856</v>
          </cell>
        </row>
      </sheetData>
      <sheetData sheetId="2"/>
      <sheetData sheetId="3">
        <row r="13">
          <cell r="F13">
            <v>25690000000</v>
          </cell>
        </row>
      </sheetData>
      <sheetData sheetId="4"/>
      <sheetData sheetId="5">
        <row r="22">
          <cell r="N22">
            <v>100988000000</v>
          </cell>
        </row>
      </sheetData>
      <sheetData sheetId="6"/>
      <sheetData sheetId="7">
        <row r="10">
          <cell r="C10">
            <v>362557000000</v>
          </cell>
        </row>
      </sheetData>
      <sheetData sheetId="8">
        <row r="11">
          <cell r="C11">
            <v>12292207000</v>
          </cell>
        </row>
      </sheetData>
      <sheetData sheetId="9">
        <row r="152">
          <cell r="C152">
            <v>11830260673592</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20 Debt Stock "/>
      <sheetName val="Q4, 2020 (Summary) "/>
      <sheetName val="Dom Arrears - Q4 2020 "/>
      <sheetName val="Q4 2020 Domestic Debt Stock (1)"/>
    </sheetNames>
    <sheetDataSet>
      <sheetData sheetId="0">
        <row r="7">
          <cell r="R7">
            <v>89139250722.850006</v>
          </cell>
        </row>
        <row r="8">
          <cell r="R8">
            <v>98900403446.835007</v>
          </cell>
        </row>
        <row r="9">
          <cell r="R9">
            <v>230807337366.85901</v>
          </cell>
        </row>
        <row r="10">
          <cell r="R10">
            <v>59976318422.969994</v>
          </cell>
        </row>
        <row r="11">
          <cell r="R11">
            <v>102817667316.63243</v>
          </cell>
        </row>
        <row r="12">
          <cell r="R12">
            <v>144128506240.46005</v>
          </cell>
        </row>
        <row r="13">
          <cell r="R13">
            <v>126125643793.76389</v>
          </cell>
        </row>
        <row r="14">
          <cell r="R14">
            <v>89049423818.669998</v>
          </cell>
        </row>
        <row r="15">
          <cell r="R15">
            <v>163162001533.97998</v>
          </cell>
        </row>
        <row r="16">
          <cell r="R16">
            <v>248450746202.25897</v>
          </cell>
        </row>
        <row r="17">
          <cell r="R17">
            <v>44213730467.150009</v>
          </cell>
        </row>
        <row r="18">
          <cell r="R18">
            <v>80788643633.188965</v>
          </cell>
        </row>
        <row r="19">
          <cell r="R19">
            <v>84723128108.478989</v>
          </cell>
        </row>
        <row r="20">
          <cell r="R20">
            <v>68088637239.010002</v>
          </cell>
        </row>
        <row r="21">
          <cell r="R21">
            <v>84968849358.75885</v>
          </cell>
        </row>
        <row r="22">
          <cell r="R22">
            <v>150197089834.64999</v>
          </cell>
        </row>
        <row r="23">
          <cell r="R23">
            <v>30969503688.700001</v>
          </cell>
        </row>
        <row r="24">
          <cell r="R24">
            <v>68754361083.75</v>
          </cell>
        </row>
        <row r="25">
          <cell r="R25">
            <v>116934604599.61467</v>
          </cell>
        </row>
        <row r="26">
          <cell r="R26">
            <v>48031272843.419998</v>
          </cell>
        </row>
        <row r="27">
          <cell r="R27">
            <v>56810548829.059998</v>
          </cell>
        </row>
        <row r="28">
          <cell r="R28">
            <v>68092548068.840004</v>
          </cell>
        </row>
        <row r="29">
          <cell r="R29">
            <v>63632954679.340004</v>
          </cell>
        </row>
        <row r="30">
          <cell r="R30">
            <v>508778694537.58997</v>
          </cell>
        </row>
        <row r="31">
          <cell r="R31">
            <v>59390353151.520004</v>
          </cell>
        </row>
        <row r="32">
          <cell r="R32">
            <v>66777350647.400002</v>
          </cell>
        </row>
        <row r="33">
          <cell r="R33">
            <v>153490666025.14999</v>
          </cell>
        </row>
        <row r="34">
          <cell r="R34">
            <v>74663201245.729996</v>
          </cell>
        </row>
        <row r="35">
          <cell r="R35">
            <v>134110843534.87001</v>
          </cell>
        </row>
        <row r="36">
          <cell r="R36">
            <v>94496184529.590012</v>
          </cell>
        </row>
        <row r="37">
          <cell r="R37">
            <v>137779659849.27173</v>
          </cell>
        </row>
        <row r="38">
          <cell r="R38">
            <v>266936225793.65356</v>
          </cell>
        </row>
        <row r="39">
          <cell r="R39">
            <v>42363236701.970001</v>
          </cell>
        </row>
        <row r="40">
          <cell r="R40">
            <v>106045259062.52939</v>
          </cell>
        </row>
        <row r="41">
          <cell r="R41">
            <v>54866197722.679482</v>
          </cell>
        </row>
        <row r="42">
          <cell r="R42">
            <v>98017526123.857361</v>
          </cell>
        </row>
        <row r="43">
          <cell r="R43">
            <v>69532417465.770004</v>
          </cell>
        </row>
      </sheetData>
      <sheetData sheetId="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TOCK 2020"/>
      <sheetName val="Jan FGNSB 2020 "/>
      <sheetName val="FGN BOND DUE JAN 2020"/>
      <sheetName val="Jan Serv Rec 2020"/>
      <sheetName val="post to crf"/>
    </sheetNames>
    <sheetDataSet>
      <sheetData sheetId="0"/>
      <sheetData sheetId="1"/>
      <sheetData sheetId="2"/>
      <sheetData sheetId="3"/>
      <sheetData sheetId="4">
        <row r="7">
          <cell r="B7">
            <v>65766681347.530014</v>
          </cell>
        </row>
        <row r="21">
          <cell r="B21">
            <v>185445736195.36365</v>
          </cell>
        </row>
        <row r="42">
          <cell r="B42">
            <v>140256361.85334313</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JAN-MARCH WHY"/>
      <sheetName val="APRIL- JUNE SERVICE"/>
      <sheetName val="JAN-JUNE 2020"/>
      <sheetName val="Sheet1"/>
    </sheetNames>
    <sheetDataSet>
      <sheetData sheetId="0">
        <row r="8">
          <cell r="B8">
            <v>65766681347.530014</v>
          </cell>
          <cell r="C8">
            <v>31027886690.23999</v>
          </cell>
        </row>
        <row r="94">
          <cell r="C94">
            <v>0</v>
          </cell>
        </row>
      </sheetData>
      <sheetData sheetId="1">
        <row r="7">
          <cell r="B7">
            <v>25970431060.350006</v>
          </cell>
          <cell r="C7">
            <v>5856405366.1800022</v>
          </cell>
        </row>
        <row r="23">
          <cell r="C23">
            <v>31886342240.958153</v>
          </cell>
        </row>
        <row r="86">
          <cell r="C86">
            <v>131339036.76147538</v>
          </cell>
        </row>
        <row r="91">
          <cell r="B91">
            <v>0</v>
          </cell>
          <cell r="C91">
            <v>0</v>
          </cell>
        </row>
        <row r="96">
          <cell r="B96">
            <v>0</v>
          </cell>
          <cell r="C96">
            <v>0</v>
          </cell>
        </row>
        <row r="100">
          <cell r="B100">
            <v>0</v>
          </cell>
          <cell r="C100">
            <v>0</v>
          </cell>
        </row>
        <row r="101">
          <cell r="B101">
            <v>0</v>
          </cell>
          <cell r="C101">
            <v>0</v>
          </cell>
        </row>
      </sheetData>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GN BOND JAN-MAR HMF 2020 "/>
      <sheetName val=" FGNSB JAN-MAR HMF 2020 "/>
      <sheetName val="MARCH FGNSB 2020 "/>
      <sheetName val="2020 MARCH STOCK"/>
      <sheetName val="MARCH SERVICE"/>
      <sheetName val="paid into CRF"/>
    </sheetNames>
    <sheetDataSet>
      <sheetData sheetId="0"/>
      <sheetData sheetId="1"/>
      <sheetData sheetId="2"/>
      <sheetData sheetId="3">
        <row r="6">
          <cell r="C6">
            <v>10559549139592</v>
          </cell>
        </row>
      </sheetData>
      <sheetData sheetId="4"/>
      <sheetData sheetId="5">
        <row r="7">
          <cell r="B7">
            <v>14810464448.690004</v>
          </cell>
        </row>
        <row r="24">
          <cell r="B24">
            <v>176518570365.64252</v>
          </cell>
        </row>
        <row r="45">
          <cell r="B45">
            <v>127920585.8424343</v>
          </cell>
        </row>
        <row r="49">
          <cell r="B49">
            <v>8201958904.1095905</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B APRIL STOCK CALC "/>
      <sheetName val="APRIL GREEN BOND"/>
      <sheetName val="PNOTE APRIL 2020"/>
      <sheetName val="APRIL NTB DEBT CHARGES"/>
      <sheetName val="APR FGNSB 2020 "/>
      <sheetName val="FGN BOND DUE APR 2020"/>
      <sheetName val="ALL APR STOCK 2020"/>
      <sheetName val="APR Serv Rec 2020"/>
      <sheetName val="POSTED TO CRF"/>
      <sheetName val="Sheet6"/>
    </sheetNames>
    <sheetDataSet>
      <sheetData sheetId="0"/>
      <sheetData sheetId="1"/>
      <sheetData sheetId="2"/>
      <sheetData sheetId="3"/>
      <sheetData sheetId="4"/>
      <sheetData sheetId="5"/>
      <sheetData sheetId="6"/>
      <sheetData sheetId="7"/>
      <sheetData sheetId="8">
        <row r="7">
          <cell r="B7">
            <v>25970431060.350006</v>
          </cell>
        </row>
        <row r="25">
          <cell r="B25">
            <v>202191929521.10669</v>
          </cell>
        </row>
        <row r="47">
          <cell r="B47">
            <v>162049612.61000001</v>
          </cell>
        </row>
      </sheetData>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B JUNE STOCK CALC"/>
      <sheetName val="GREEN BOND JUNE"/>
      <sheetName val="PNOTE JUNE 2020"/>
      <sheetName val="NTB DEBT CHARGES"/>
      <sheetName val="JUNE FGNSB 2020 "/>
      <sheetName val="FGN BOND DUE JUNE 2020"/>
      <sheetName val="JUNE STOCK 2020"/>
      <sheetName val="JUN Serv Rec 2020"/>
      <sheetName val="POST TO CRF"/>
      <sheetName val="JUN Serv Rec 2020 CBN"/>
    </sheetNames>
    <sheetDataSet>
      <sheetData sheetId="0"/>
      <sheetData sheetId="1"/>
      <sheetData sheetId="2"/>
      <sheetData sheetId="3"/>
      <sheetData sheetId="4"/>
      <sheetData sheetId="5"/>
      <sheetData sheetId="6"/>
      <sheetData sheetId="7"/>
      <sheetData sheetId="8">
        <row r="7">
          <cell r="B7">
            <v>11799416906.389994</v>
          </cell>
        </row>
        <row r="11">
          <cell r="B11">
            <v>0</v>
          </cell>
        </row>
        <row r="35">
          <cell r="B35">
            <v>7871971382.5885172</v>
          </cell>
        </row>
        <row r="37">
          <cell r="B37">
            <v>1808423210.29</v>
          </cell>
        </row>
        <row r="39">
          <cell r="B39">
            <v>3125000000</v>
          </cell>
        </row>
      </sheetData>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B JULY STOCK CALC"/>
      <sheetName val="GREEN BOND JULY"/>
      <sheetName val="NTB DEBT CHARGES"/>
      <sheetName val="PNOTE JULY 2020 "/>
      <sheetName val="JULY FGNSB 2020 "/>
      <sheetName val="FGN BOND DUE JULY 2020"/>
      <sheetName val="TREASURY BONDS 2020"/>
      <sheetName val="FGNSB Stock Calc  "/>
      <sheetName val="SUKUK BOND STOCK CALCULATOR "/>
      <sheetName val="FGN BOND Stock Calc "/>
      <sheetName val="JULY STOCK 2020"/>
      <sheetName val="JULY Serv Rec 2020"/>
      <sheetName val="CBN JULY Serv Rec 2020"/>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7">
          <cell r="B7">
            <v>35048965373.540001</v>
          </cell>
        </row>
      </sheetData>
      <sheetData sheetId="12">
        <row r="7">
          <cell r="B7">
            <v>35048965373.540001</v>
          </cell>
        </row>
        <row r="21">
          <cell r="B21">
            <v>182983805696.73724</v>
          </cell>
        </row>
        <row r="41">
          <cell r="B41">
            <v>130521291.73999999</v>
          </cell>
        </row>
      </sheetData>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B AUGUST STOCK CALC"/>
      <sheetName val="GREENBOND AUGUST"/>
      <sheetName val="NTB CHARGES ON ISSUANCE"/>
      <sheetName val="NTB,PNOTE,GB CHARGES"/>
      <sheetName val="PNOTE AUG 2020 "/>
      <sheetName val="FGN BOND Stock Calc "/>
      <sheetName val="AUG FGNSB 2020 "/>
      <sheetName val="FGN BOND DUE AUG 2020"/>
      <sheetName val="AUG STOCK 2020"/>
      <sheetName val="AUGUST Serv Rec 2020"/>
      <sheetName val="TREASURY BONDS 2020"/>
      <sheetName val="CBN AUGUST Serv Rec 2020"/>
    </sheetNames>
    <sheetDataSet>
      <sheetData sheetId="0"/>
      <sheetData sheetId="1"/>
      <sheetData sheetId="2"/>
      <sheetData sheetId="3"/>
      <sheetData sheetId="4"/>
      <sheetData sheetId="5"/>
      <sheetData sheetId="6"/>
      <sheetData sheetId="7"/>
      <sheetData sheetId="8"/>
      <sheetData sheetId="9">
        <row r="7">
          <cell r="B7">
            <v>22818747868.079994</v>
          </cell>
        </row>
      </sheetData>
      <sheetData sheetId="10"/>
      <sheetData sheetId="11">
        <row r="7">
          <cell r="B7">
            <v>22818747868.079994</v>
          </cell>
        </row>
        <row r="19">
          <cell r="B19">
            <v>78341725187.160004</v>
          </cell>
        </row>
        <row r="39">
          <cell r="B39">
            <v>116512838.12</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JUNE 2020"/>
      <sheetName val="JULY- DEC 2020"/>
      <sheetName val="JAN-DEC 2020"/>
      <sheetName val="Sheet1"/>
      <sheetName val="Savings Bonds 2020"/>
    </sheetNames>
    <sheetDataSet>
      <sheetData sheetId="0" refreshError="1"/>
      <sheetData sheetId="1">
        <row r="7">
          <cell r="E7">
            <v>39770712669.619995</v>
          </cell>
          <cell r="G7">
            <v>20302026693.050011</v>
          </cell>
          <cell r="H7">
            <v>5254733994.7299976</v>
          </cell>
        </row>
        <row r="9">
          <cell r="G9">
            <v>32820874392.349728</v>
          </cell>
          <cell r="H9">
            <v>0</v>
          </cell>
        </row>
        <row r="11">
          <cell r="E11">
            <v>118614843.85803279</v>
          </cell>
          <cell r="G11">
            <v>101756491.36207651</v>
          </cell>
        </row>
        <row r="13">
          <cell r="C13">
            <v>0</v>
          </cell>
          <cell r="D13">
            <v>0</v>
          </cell>
          <cell r="E13">
            <v>8280000000.000001</v>
          </cell>
          <cell r="F13">
            <v>0</v>
          </cell>
          <cell r="G13">
            <v>0</v>
          </cell>
          <cell r="H13">
            <v>16974692000</v>
          </cell>
        </row>
        <row r="15">
          <cell r="C15">
            <v>0</v>
          </cell>
          <cell r="D15">
            <v>0</v>
          </cell>
          <cell r="E15">
            <v>0</v>
          </cell>
          <cell r="F15">
            <v>0</v>
          </cell>
          <cell r="G15">
            <v>0</v>
          </cell>
          <cell r="H15">
            <v>1808006000</v>
          </cell>
        </row>
        <row r="17">
          <cell r="C17">
            <v>3125000000</v>
          </cell>
          <cell r="D17">
            <v>3125000000</v>
          </cell>
          <cell r="E17">
            <v>3125000000</v>
          </cell>
          <cell r="F17">
            <v>3248500000</v>
          </cell>
          <cell r="G17">
            <v>0</v>
          </cell>
          <cell r="H17">
            <v>0</v>
          </cell>
        </row>
        <row r="18">
          <cell r="C18">
            <v>0</v>
          </cell>
          <cell r="D18">
            <v>0</v>
          </cell>
          <cell r="E18">
            <v>0</v>
          </cell>
          <cell r="F18">
            <v>0</v>
          </cell>
          <cell r="G18">
            <v>0</v>
          </cell>
          <cell r="H18">
            <v>0</v>
          </cell>
        </row>
      </sheetData>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B OCTOBER STOCK CALC"/>
      <sheetName val="GREENBOND OCT"/>
      <sheetName val="PNOTE OCT 2020"/>
      <sheetName val="NTB CHARGES ON ISSUANCE"/>
      <sheetName val="NTB,PNOTE,GB CHARGES"/>
      <sheetName val="SUKUK BOND STOCK CALCULATOR "/>
      <sheetName val="TREASURY BONDS 2020"/>
      <sheetName val=" TREASURY BOND STOCK CAL."/>
      <sheetName val="FGN BOND STOCK CALCULATOR"/>
      <sheetName val="FGNSB STOCK CALCULATOR "/>
      <sheetName val="FGN BOND Stock Calc "/>
      <sheetName val="SEPT FGNSB 2020 "/>
      <sheetName val="FGN BOND DUE SEPT 2020"/>
      <sheetName val="OCT STOCK 2020"/>
      <sheetName val="OCT Serv Rec 2020"/>
      <sheetName val="OCT Serv Rec 2020 sum"/>
      <sheetName val="OCT Act &amp; Var Analy 2020"/>
      <sheetName val="CBN OCT Serv Rec 2020 sum"/>
    </sheetNames>
    <sheetDataSet>
      <sheetData sheetId="0"/>
      <sheetData sheetId="1"/>
      <sheetData sheetId="2"/>
      <sheetData sheetId="3"/>
      <sheetData sheetId="4"/>
      <sheetData sheetId="5"/>
      <sheetData sheetId="6">
        <row r="21">
          <cell r="J21">
            <v>100988000000</v>
          </cell>
        </row>
      </sheetData>
      <sheetData sheetId="7"/>
      <sheetData sheetId="8"/>
      <sheetData sheetId="9"/>
      <sheetData sheetId="10"/>
      <sheetData sheetId="11"/>
      <sheetData sheetId="12"/>
      <sheetData sheetId="13"/>
      <sheetData sheetId="14">
        <row r="9">
          <cell r="A9" t="str">
            <v>6.00% FGN APR 2046</v>
          </cell>
        </row>
      </sheetData>
      <sheetData sheetId="15">
        <row r="7">
          <cell r="B7">
            <v>39614663056.680016</v>
          </cell>
        </row>
      </sheetData>
      <sheetData sheetId="16"/>
      <sheetData sheetId="17">
        <row r="7">
          <cell r="B7">
            <v>39614663056.680016</v>
          </cell>
        </row>
        <row r="9">
          <cell r="B9">
            <v>206634793298.38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N BOND DUE FEB 2020"/>
      <sheetName val="FEB FGNSB 2020 "/>
      <sheetName val="FEB STOCK 2020"/>
      <sheetName val="FEB Serv Rec 2020"/>
      <sheetName val="POST TO CRF"/>
    </sheetNames>
    <sheetDataSet>
      <sheetData sheetId="0"/>
      <sheetData sheetId="1"/>
      <sheetData sheetId="2"/>
      <sheetData sheetId="3"/>
      <sheetData sheetId="4">
        <row r="21">
          <cell r="B21">
            <v>126970834067.52</v>
          </cell>
        </row>
        <row r="42">
          <cell r="B42">
            <v>124617072.62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B01A8B-2627-411D-AC39-91A76EF6FA59}" name="Table38468634533267589378" displayName="Table38468634533267589378" ref="A3:D42" totalsRowCount="1" headerRowDxfId="12" dataDxfId="10" totalsRowDxfId="9" headerRowBorderDxfId="11" totalsRowBorderDxfId="8" headerRowCellStyle="Comma">
  <autoFilter ref="A3:D41" xr:uid="{00000000-0009-0000-0100-000002000000}"/>
  <tableColumns count="4">
    <tableColumn id="1" xr3:uid="{F4E35487-D276-40A0-9A32-C4F34A34B003}" name="SN" totalsRowLabel="Total" dataDxfId="7" totalsRowDxfId="6"/>
    <tableColumn id="2" xr3:uid="{5B493CA9-FFC9-457B-A66F-F9C1BD2E7007}" name="STATE" dataDxfId="5" totalsRowDxfId="4"/>
    <tableColumn id="4" xr3:uid="{1B2DA070-4AAE-4C49-9C82-951AF5337801}" name="DEBT STOCK AS AT Q4 2020(N)" dataDxfId="3" totalsRowDxfId="2" dataCellStyle="Comma 5">
      <calculatedColumnFormula>'[28]Q4, 2020 Debt Stock '!R7</calculatedColumnFormula>
    </tableColumn>
    <tableColumn id="3" xr3:uid="{811131CD-21A3-4C45-8DE9-C9AE6DA15A36}" name="% Share of each State to Total Debt Stock, Q4 2020" dataDxfId="1" totalsRowDxfId="0">
      <calculatedColumnFormula>Table38468634533267589378[[#This Row],[DEBT STOCK AS AT Q4 2020(N)]]/$C$41*100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 /><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0AA8C-2F20-4239-B033-96D7287DBA03}">
  <dimension ref="A1:K14"/>
  <sheetViews>
    <sheetView tabSelected="1" workbookViewId="0">
      <selection activeCell="B3" sqref="B3"/>
    </sheetView>
  </sheetViews>
  <sheetFormatPr defaultRowHeight="15" x14ac:dyDescent="0.2"/>
  <cols>
    <col min="1" max="1" width="12.23828125" customWidth="1"/>
    <col min="2" max="2" width="20.984375" customWidth="1"/>
    <col min="3" max="3" width="19.234375" customWidth="1"/>
    <col min="4" max="4" width="20.3125" customWidth="1"/>
    <col min="5" max="5" width="16.94921875" customWidth="1"/>
    <col min="8" max="8" width="23.26953125" bestFit="1" customWidth="1"/>
    <col min="9" max="9" width="30.265625" bestFit="1" customWidth="1"/>
    <col min="10" max="10" width="27.7109375" bestFit="1" customWidth="1"/>
    <col min="11" max="11" width="11.1640625" bestFit="1" customWidth="1"/>
  </cols>
  <sheetData>
    <row r="1" spans="1:11" ht="15.75" thickBot="1" x14ac:dyDescent="0.25">
      <c r="A1" s="470" t="s">
        <v>11</v>
      </c>
      <c r="B1" s="470"/>
      <c r="C1" s="470"/>
      <c r="D1" s="470"/>
      <c r="E1" s="470"/>
      <c r="F1" s="2"/>
      <c r="G1" s="471" t="s">
        <v>12</v>
      </c>
      <c r="H1" s="472"/>
      <c r="I1" s="472"/>
      <c r="J1" s="472"/>
      <c r="K1" s="473"/>
    </row>
    <row r="2" spans="1:11" ht="40.15" customHeight="1" thickBot="1" x14ac:dyDescent="0.25">
      <c r="A2" s="3"/>
      <c r="B2" s="22" t="s">
        <v>0</v>
      </c>
      <c r="C2" s="23" t="s">
        <v>1</v>
      </c>
      <c r="D2" s="23" t="s">
        <v>14</v>
      </c>
      <c r="E2" s="23" t="s">
        <v>2</v>
      </c>
      <c r="F2" s="2"/>
      <c r="G2" s="28"/>
      <c r="H2" s="29" t="s">
        <v>0</v>
      </c>
      <c r="I2" s="30" t="s">
        <v>1</v>
      </c>
      <c r="J2" s="30" t="s">
        <v>19</v>
      </c>
      <c r="K2" s="31" t="s">
        <v>2</v>
      </c>
    </row>
    <row r="3" spans="1:11" ht="15.75" thickBot="1" x14ac:dyDescent="0.25">
      <c r="A3" s="4" t="s">
        <v>3</v>
      </c>
      <c r="B3" s="5" t="s">
        <v>4</v>
      </c>
      <c r="C3" s="6">
        <f>SUM(C4:C5)</f>
        <v>33348.080000000002</v>
      </c>
      <c r="D3" s="6">
        <f>SUM(D4:D5)</f>
        <v>12705618.479999999</v>
      </c>
      <c r="E3" s="7">
        <f>D3/D9</f>
        <v>0.38600697992727884</v>
      </c>
      <c r="F3" s="8"/>
      <c r="G3" s="32" t="s">
        <v>3</v>
      </c>
      <c r="H3" s="33" t="s">
        <v>13</v>
      </c>
      <c r="I3" s="34">
        <v>31985.17</v>
      </c>
      <c r="J3" s="34">
        <v>12186349.77</v>
      </c>
      <c r="K3" s="35">
        <f>J3/J8</f>
        <v>0.37819070465049798</v>
      </c>
    </row>
    <row r="4" spans="1:11" ht="15.75" thickBot="1" x14ac:dyDescent="0.25">
      <c r="A4" s="9"/>
      <c r="B4" s="10" t="s">
        <v>5</v>
      </c>
      <c r="C4" s="24">
        <v>28574.45</v>
      </c>
      <c r="D4" s="24">
        <v>10886865.449999999</v>
      </c>
      <c r="E4" s="12">
        <f>D4/D3</f>
        <v>0.85685442760122921</v>
      </c>
      <c r="F4" s="2"/>
      <c r="G4" s="36"/>
      <c r="H4" s="37" t="s">
        <v>5</v>
      </c>
      <c r="I4" s="38">
        <v>31985.17</v>
      </c>
      <c r="J4" s="38">
        <v>12186349.77</v>
      </c>
      <c r="K4" s="39">
        <f>J4/J3</f>
        <v>1</v>
      </c>
    </row>
    <row r="5" spans="1:11" ht="15.75" thickBot="1" x14ac:dyDescent="0.25">
      <c r="A5" s="9"/>
      <c r="B5" s="10" t="s">
        <v>6</v>
      </c>
      <c r="C5" s="24">
        <v>4773.63</v>
      </c>
      <c r="D5" s="24">
        <v>1818753.03</v>
      </c>
      <c r="E5" s="12">
        <f>D5/D3</f>
        <v>0.14314557239877079</v>
      </c>
      <c r="F5" s="2"/>
      <c r="G5" s="40" t="s">
        <v>7</v>
      </c>
      <c r="H5" s="41" t="s">
        <v>8</v>
      </c>
      <c r="I5" s="42">
        <v>52589.01</v>
      </c>
      <c r="J5" s="42">
        <v>20036414.09</v>
      </c>
      <c r="K5" s="43">
        <f>J5/J8</f>
        <v>0.62180929534950202</v>
      </c>
    </row>
    <row r="6" spans="1:11" ht="15.75" thickBot="1" x14ac:dyDescent="0.25">
      <c r="A6" s="9" t="s">
        <v>7</v>
      </c>
      <c r="B6" s="13" t="s">
        <v>8</v>
      </c>
      <c r="C6" s="11">
        <f>SUM(C7:C8)</f>
        <v>53044.460000000006</v>
      </c>
      <c r="D6" s="11">
        <f>SUM(D7:D8)</f>
        <v>20209896.370000001</v>
      </c>
      <c r="E6" s="12">
        <f>D6/D9</f>
        <v>0.61399302007272116</v>
      </c>
      <c r="F6" s="2"/>
      <c r="G6" s="44"/>
      <c r="H6" s="37" t="s">
        <v>5</v>
      </c>
      <c r="I6" s="45">
        <v>41591.156876640416</v>
      </c>
      <c r="J6" s="45">
        <v>15846230.77</v>
      </c>
      <c r="K6" s="46">
        <f>J6/J5</f>
        <v>0.7908715950280103</v>
      </c>
    </row>
    <row r="7" spans="1:11" ht="15.75" thickBot="1" x14ac:dyDescent="0.25">
      <c r="A7" s="4"/>
      <c r="B7" s="14" t="s">
        <v>5</v>
      </c>
      <c r="C7" s="15">
        <v>42057.55</v>
      </c>
      <c r="D7" s="16">
        <v>16023885.380000001</v>
      </c>
      <c r="E7" s="7">
        <f>D7/D6</f>
        <v>0.79287320858241495</v>
      </c>
      <c r="F7" s="8"/>
      <c r="G7" s="47"/>
      <c r="H7" s="48" t="s">
        <v>6</v>
      </c>
      <c r="I7" s="49">
        <v>10997.86</v>
      </c>
      <c r="J7" s="49">
        <v>4190183.32</v>
      </c>
      <c r="K7" s="50">
        <f>J7/J5</f>
        <v>0.20912840497198967</v>
      </c>
    </row>
    <row r="8" spans="1:11" ht="15.75" thickBot="1" x14ac:dyDescent="0.25">
      <c r="A8" s="17"/>
      <c r="B8" s="18" t="s">
        <v>6</v>
      </c>
      <c r="C8" s="19">
        <v>10986.91</v>
      </c>
      <c r="D8" s="20">
        <v>4186010.99</v>
      </c>
      <c r="E8" s="12">
        <f>D8/D6</f>
        <v>0.20712679141758508</v>
      </c>
      <c r="F8" s="2"/>
      <c r="G8" s="51" t="s">
        <v>9</v>
      </c>
      <c r="H8" s="52" t="s">
        <v>10</v>
      </c>
      <c r="I8" s="53">
        <f>I3+I5</f>
        <v>84574.18</v>
      </c>
      <c r="J8" s="53">
        <f>J3+J5</f>
        <v>32222763.859999999</v>
      </c>
      <c r="K8" s="54">
        <v>1</v>
      </c>
    </row>
    <row r="9" spans="1:11" ht="15.75" thickBot="1" x14ac:dyDescent="0.25">
      <c r="A9" s="4" t="s">
        <v>9</v>
      </c>
      <c r="B9" s="5" t="s">
        <v>10</v>
      </c>
      <c r="C9" s="6">
        <f>SUM(C3,C6)</f>
        <v>86392.540000000008</v>
      </c>
      <c r="D9" s="6">
        <f>SUM(D3,D6)</f>
        <v>32915514.850000001</v>
      </c>
      <c r="E9" s="21">
        <v>1</v>
      </c>
      <c r="F9" s="2"/>
      <c r="G9" s="2"/>
      <c r="H9" s="2"/>
      <c r="I9" s="2"/>
      <c r="J9" s="2"/>
      <c r="K9" s="2"/>
    </row>
    <row r="10" spans="1:11" x14ac:dyDescent="0.2">
      <c r="A10" s="2"/>
      <c r="B10" s="2"/>
      <c r="C10" s="2"/>
      <c r="D10" s="2"/>
      <c r="E10" s="2"/>
      <c r="F10" s="8"/>
      <c r="G10" s="2"/>
      <c r="H10" s="2"/>
      <c r="I10" s="2"/>
      <c r="J10" s="2"/>
      <c r="K10" s="2"/>
    </row>
    <row r="11" spans="1:11" x14ac:dyDescent="0.2">
      <c r="A11" s="27" t="s">
        <v>15</v>
      </c>
    </row>
    <row r="12" spans="1:11" s="26" customFormat="1" x14ac:dyDescent="0.2">
      <c r="A12" s="25" t="s">
        <v>17</v>
      </c>
    </row>
    <row r="13" spans="1:11" s="26" customFormat="1" x14ac:dyDescent="0.2">
      <c r="A13" s="25" t="s">
        <v>16</v>
      </c>
    </row>
    <row r="14" spans="1:11" s="26" customFormat="1" x14ac:dyDescent="0.2">
      <c r="A14" s="25" t="s">
        <v>18</v>
      </c>
    </row>
  </sheetData>
  <mergeCells count="2">
    <mergeCell ref="A1:E1"/>
    <mergeCell ref="G1:K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441F4-70E0-4D63-8588-746246684B98}">
  <dimension ref="A1:G47"/>
  <sheetViews>
    <sheetView view="pageBreakPreview" topLeftCell="A12" zoomScale="89" zoomScaleNormal="60" zoomScaleSheetLayoutView="89" workbookViewId="0">
      <selection activeCell="A3" sqref="A3"/>
    </sheetView>
  </sheetViews>
  <sheetFormatPr defaultColWidth="9.14453125" defaultRowHeight="14.25" x14ac:dyDescent="0.15"/>
  <cols>
    <col min="1" max="1" width="46.2734375" style="409" customWidth="1"/>
    <col min="2" max="2" width="23.67578125" style="409" customWidth="1"/>
    <col min="3" max="3" width="30.9375" style="409" customWidth="1"/>
    <col min="4" max="4" width="42.375" style="408" customWidth="1"/>
    <col min="5" max="5" width="27.44140625" style="408" bestFit="1" customWidth="1"/>
    <col min="6" max="6" width="25.421875" style="409" customWidth="1"/>
    <col min="7" max="7" width="11.1640625" style="409" bestFit="1" customWidth="1"/>
    <col min="8" max="16384" width="9.14453125" style="409"/>
  </cols>
  <sheetData>
    <row r="1" spans="1:7" ht="23.45" customHeight="1" x14ac:dyDescent="0.2">
      <c r="A1" s="474" t="s">
        <v>20</v>
      </c>
      <c r="B1" s="474"/>
      <c r="C1" s="474"/>
    </row>
    <row r="2" spans="1:7" s="410" customFormat="1" ht="22.15" customHeight="1" thickBot="1" x14ac:dyDescent="0.35">
      <c r="A2" s="474" t="s">
        <v>21</v>
      </c>
      <c r="B2" s="474"/>
      <c r="C2" s="474"/>
    </row>
    <row r="3" spans="1:7" s="411" customFormat="1" ht="82.5" customHeight="1" x14ac:dyDescent="0.25">
      <c r="A3" s="434" t="s">
        <v>22</v>
      </c>
      <c r="B3" s="435" t="s">
        <v>23</v>
      </c>
      <c r="C3" s="436" t="s">
        <v>24</v>
      </c>
    </row>
    <row r="4" spans="1:7" s="412" customFormat="1" ht="43.5" customHeight="1" x14ac:dyDescent="0.3">
      <c r="A4" s="437" t="s">
        <v>25</v>
      </c>
      <c r="B4" s="438"/>
      <c r="C4" s="439"/>
      <c r="G4" s="413"/>
    </row>
    <row r="5" spans="1:7" s="414" customFormat="1" ht="43.5" customHeight="1" x14ac:dyDescent="0.3">
      <c r="A5" s="440" t="s">
        <v>26</v>
      </c>
      <c r="B5" s="441">
        <v>3535.23</v>
      </c>
      <c r="C5" s="442"/>
      <c r="E5" s="415"/>
    </row>
    <row r="6" spans="1:7" s="412" customFormat="1" ht="43.5" customHeight="1" x14ac:dyDescent="0.3">
      <c r="A6" s="437" t="s">
        <v>27</v>
      </c>
      <c r="B6" s="438"/>
      <c r="C6" s="439"/>
    </row>
    <row r="7" spans="1:7" s="414" customFormat="1" ht="43.5" customHeight="1" x14ac:dyDescent="0.3">
      <c r="A7" s="440" t="s">
        <v>28</v>
      </c>
      <c r="B7" s="441">
        <v>11123.04</v>
      </c>
      <c r="C7" s="442"/>
      <c r="E7" s="415"/>
      <c r="F7" s="56"/>
    </row>
    <row r="8" spans="1:7" s="412" customFormat="1" ht="43.5" customHeight="1" x14ac:dyDescent="0.3">
      <c r="A8" s="443" t="s">
        <v>29</v>
      </c>
      <c r="B8" s="444">
        <v>409.73714189999998</v>
      </c>
      <c r="C8" s="445"/>
      <c r="F8" s="416"/>
    </row>
    <row r="9" spans="1:7" s="414" customFormat="1" ht="43.5" customHeight="1" x14ac:dyDescent="0.3">
      <c r="A9" s="446" t="s">
        <v>30</v>
      </c>
      <c r="B9" s="441"/>
      <c r="C9" s="447"/>
    </row>
    <row r="10" spans="1:7" s="412" customFormat="1" ht="43.5" customHeight="1" x14ac:dyDescent="0.3">
      <c r="A10" s="443" t="s">
        <v>31</v>
      </c>
      <c r="B10" s="444">
        <v>1600.53</v>
      </c>
      <c r="C10" s="445"/>
      <c r="F10" s="57"/>
    </row>
    <row r="11" spans="1:7" s="414" customFormat="1" ht="43.5" customHeight="1" x14ac:dyDescent="0.3">
      <c r="A11" s="440" t="s">
        <v>32</v>
      </c>
      <c r="B11" s="441">
        <v>0.17</v>
      </c>
      <c r="C11" s="442"/>
      <c r="F11" s="58"/>
    </row>
    <row r="12" spans="1:7" s="412" customFormat="1" ht="43.5" customHeight="1" x14ac:dyDescent="0.3">
      <c r="A12" s="443" t="s">
        <v>33</v>
      </c>
      <c r="B12" s="444">
        <v>949.34</v>
      </c>
      <c r="C12" s="445"/>
      <c r="F12" s="57"/>
    </row>
    <row r="13" spans="1:7" s="414" customFormat="1" ht="43.5" customHeight="1" x14ac:dyDescent="0.3">
      <c r="A13" s="448" t="s">
        <v>34</v>
      </c>
      <c r="B13" s="441">
        <v>5.8819138000000004</v>
      </c>
      <c r="C13" s="442"/>
    </row>
    <row r="14" spans="1:7" s="412" customFormat="1" ht="43.5" customHeight="1" x14ac:dyDescent="0.3">
      <c r="A14" s="449" t="s">
        <v>35</v>
      </c>
      <c r="B14" s="444">
        <v>54.83</v>
      </c>
      <c r="C14" s="445"/>
      <c r="D14" s="417"/>
      <c r="F14" s="57"/>
    </row>
    <row r="15" spans="1:7" s="414" customFormat="1" ht="43.5" customHeight="1" x14ac:dyDescent="0.3">
      <c r="A15" s="448" t="s">
        <v>36</v>
      </c>
      <c r="B15" s="441">
        <v>30.08</v>
      </c>
      <c r="C15" s="442"/>
      <c r="F15" s="58"/>
    </row>
    <row r="16" spans="1:7" s="412" customFormat="1" ht="43.5" customHeight="1" x14ac:dyDescent="0.3">
      <c r="A16" s="449" t="s">
        <v>37</v>
      </c>
      <c r="B16" s="444">
        <v>224.8</v>
      </c>
      <c r="C16" s="445"/>
      <c r="F16" s="57"/>
    </row>
    <row r="17" spans="1:5" s="418" customFormat="1" ht="43.5" customHeight="1" x14ac:dyDescent="0.3">
      <c r="A17" s="446" t="s">
        <v>38</v>
      </c>
      <c r="B17" s="450">
        <f>SUM(B5:B16)</f>
        <v>17933.639055700001</v>
      </c>
      <c r="C17" s="451">
        <f>B17/B32</f>
        <v>0.53777120804104472</v>
      </c>
      <c r="D17" s="58"/>
      <c r="E17" s="58"/>
    </row>
    <row r="18" spans="1:5" s="412" customFormat="1" ht="43.5" customHeight="1" x14ac:dyDescent="0.3">
      <c r="A18" s="437" t="s">
        <v>39</v>
      </c>
      <c r="B18" s="452"/>
      <c r="C18" s="453"/>
      <c r="D18" s="57"/>
    </row>
    <row r="19" spans="1:5" s="414" customFormat="1" ht="43.5" customHeight="1" x14ac:dyDescent="0.3">
      <c r="A19" s="440" t="s">
        <v>283</v>
      </c>
      <c r="B19" s="441">
        <v>3264.1621351999997</v>
      </c>
      <c r="C19" s="442"/>
      <c r="D19" s="58"/>
      <c r="E19" s="419"/>
    </row>
    <row r="20" spans="1:5" s="412" customFormat="1" ht="43.5" customHeight="1" x14ac:dyDescent="0.3">
      <c r="A20" s="443" t="s">
        <v>284</v>
      </c>
      <c r="B20" s="444">
        <v>493.71</v>
      </c>
      <c r="C20" s="445"/>
      <c r="D20" s="57"/>
    </row>
    <row r="21" spans="1:5" s="414" customFormat="1" ht="43.5" customHeight="1" x14ac:dyDescent="0.3">
      <c r="A21" s="440" t="s">
        <v>285</v>
      </c>
      <c r="B21" s="441">
        <v>80.2</v>
      </c>
      <c r="C21" s="442"/>
      <c r="D21" s="58"/>
    </row>
    <row r="22" spans="1:5" s="412" customFormat="1" ht="43.5" customHeight="1" x14ac:dyDescent="0.3">
      <c r="A22" s="443" t="s">
        <v>286</v>
      </c>
      <c r="B22" s="444">
        <v>37.000134399999993</v>
      </c>
      <c r="C22" s="445"/>
      <c r="D22" s="57"/>
    </row>
    <row r="23" spans="1:5" s="414" customFormat="1" ht="43.5" customHeight="1" x14ac:dyDescent="0.3">
      <c r="A23" s="440" t="s">
        <v>287</v>
      </c>
      <c r="B23" s="441">
        <v>184.32</v>
      </c>
      <c r="C23" s="442"/>
      <c r="D23" s="58"/>
    </row>
    <row r="24" spans="1:5" s="412" customFormat="1" ht="43.5" customHeight="1" x14ac:dyDescent="0.3">
      <c r="A24" s="454" t="s">
        <v>38</v>
      </c>
      <c r="B24" s="455">
        <f>SUM(B19:B23)</f>
        <v>4059.3922696</v>
      </c>
      <c r="C24" s="456">
        <f>B24/B32</f>
        <v>0.12172790352002881</v>
      </c>
      <c r="D24" s="57"/>
    </row>
    <row r="25" spans="1:5" s="414" customFormat="1" ht="43.5" customHeight="1" x14ac:dyDescent="0.3">
      <c r="A25" s="446" t="s">
        <v>40</v>
      </c>
      <c r="B25" s="457"/>
      <c r="C25" s="458"/>
    </row>
    <row r="26" spans="1:5" s="412" customFormat="1" ht="43.5" customHeight="1" x14ac:dyDescent="0.3">
      <c r="A26" s="459" t="s">
        <v>41</v>
      </c>
      <c r="B26" s="460">
        <v>10868.352000000001</v>
      </c>
      <c r="C26" s="445"/>
      <c r="D26" s="57"/>
      <c r="E26" s="57"/>
    </row>
    <row r="27" spans="1:5" s="414" customFormat="1" ht="43.5" customHeight="1" x14ac:dyDescent="0.3">
      <c r="A27" s="440" t="s">
        <v>42</v>
      </c>
      <c r="B27" s="461">
        <v>300</v>
      </c>
      <c r="C27" s="442"/>
      <c r="D27" s="58"/>
      <c r="E27" s="58"/>
    </row>
    <row r="28" spans="1:5" s="412" customFormat="1" ht="43.5" customHeight="1" x14ac:dyDescent="0.3">
      <c r="A28" s="462" t="s">
        <v>38</v>
      </c>
      <c r="B28" s="463">
        <f>SUM(B26:B27)</f>
        <v>11168.352000000001</v>
      </c>
      <c r="C28" s="464">
        <f>B28/B32</f>
        <v>0.33490236578385213</v>
      </c>
      <c r="D28" s="57"/>
      <c r="E28" s="57"/>
    </row>
    <row r="29" spans="1:5" s="414" customFormat="1" ht="43.5" customHeight="1" x14ac:dyDescent="0.3">
      <c r="A29" s="446" t="s">
        <v>280</v>
      </c>
      <c r="B29" s="457"/>
      <c r="C29" s="458"/>
    </row>
    <row r="30" spans="1:5" s="412" customFormat="1" ht="43.5" customHeight="1" x14ac:dyDescent="0.3">
      <c r="A30" s="459" t="s">
        <v>199</v>
      </c>
      <c r="B30" s="460">
        <v>186.7</v>
      </c>
      <c r="C30" s="445"/>
      <c r="D30" s="57"/>
      <c r="E30" s="57"/>
    </row>
    <row r="31" spans="1:5" s="421" customFormat="1" ht="43.5" customHeight="1" x14ac:dyDescent="0.3">
      <c r="A31" s="465" t="s">
        <v>38</v>
      </c>
      <c r="B31" s="457">
        <f>SUM(B30)</f>
        <v>186.7</v>
      </c>
      <c r="C31" s="451">
        <f>B31/B32</f>
        <v>5.5985226550743731E-3</v>
      </c>
      <c r="D31" s="420"/>
      <c r="E31" s="420"/>
    </row>
    <row r="32" spans="1:5" s="423" customFormat="1" ht="43.5" customHeight="1" x14ac:dyDescent="0.35">
      <c r="A32" s="462" t="s">
        <v>43</v>
      </c>
      <c r="B32" s="463">
        <f>B31+B28+B24+B17</f>
        <v>33348.083325300002</v>
      </c>
      <c r="C32" s="464">
        <f>C17+C24+C28+C31</f>
        <v>1</v>
      </c>
      <c r="D32" s="422"/>
      <c r="E32" s="422"/>
    </row>
    <row r="33" spans="1:5" ht="20.25" customHeight="1" x14ac:dyDescent="0.2">
      <c r="A33" s="466" t="s">
        <v>281</v>
      </c>
      <c r="B33" s="467"/>
      <c r="C33" s="467"/>
    </row>
    <row r="34" spans="1:5" s="424" customFormat="1" ht="27.75" customHeight="1" x14ac:dyDescent="0.25">
      <c r="A34" s="468" t="s">
        <v>282</v>
      </c>
      <c r="B34" s="469"/>
      <c r="C34" s="468"/>
      <c r="D34" s="59"/>
      <c r="E34" s="425"/>
    </row>
    <row r="35" spans="1:5" ht="24" customHeight="1" x14ac:dyDescent="0.2">
      <c r="A35" s="426"/>
      <c r="B35" s="426"/>
      <c r="C35" s="426"/>
      <c r="D35" s="427"/>
    </row>
    <row r="36" spans="1:5" ht="20.25" x14ac:dyDescent="0.25">
      <c r="A36" s="428"/>
      <c r="B36" s="428"/>
      <c r="C36" s="428"/>
      <c r="D36" s="59"/>
    </row>
    <row r="37" spans="1:5" x14ac:dyDescent="0.15">
      <c r="A37" s="429"/>
      <c r="B37" s="430"/>
      <c r="C37" s="430"/>
      <c r="D37" s="431"/>
    </row>
    <row r="38" spans="1:5" x14ac:dyDescent="0.15">
      <c r="A38" s="432"/>
      <c r="D38" s="60"/>
    </row>
    <row r="40" spans="1:5" ht="31.5" x14ac:dyDescent="0.35">
      <c r="A40" s="433"/>
    </row>
    <row r="47" spans="1:5" ht="20.25" x14ac:dyDescent="0.25">
      <c r="B47" s="59"/>
      <c r="C47" s="59"/>
    </row>
  </sheetData>
  <mergeCells count="2">
    <mergeCell ref="A1:C1"/>
    <mergeCell ref="A2:C2"/>
  </mergeCells>
  <printOptions horizontalCentered="1"/>
  <pageMargins left="0.51181102362204722" right="0.51181102362204722" top="0.28999999999999998" bottom="0" header="0.23622047244094491" footer="0.17"/>
  <pageSetup paperSize="9" scale="4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37B25-BFF5-464C-A4CA-B5291F241A3F}">
  <dimension ref="A1:M45"/>
  <sheetViews>
    <sheetView topLeftCell="B1" zoomScale="68" zoomScaleNormal="68" workbookViewId="0">
      <selection activeCell="K7" sqref="K7"/>
    </sheetView>
  </sheetViews>
  <sheetFormatPr defaultRowHeight="15" x14ac:dyDescent="0.2"/>
  <cols>
    <col min="1" max="1" width="49.09765625" customWidth="1"/>
    <col min="2" max="2" width="19.90625" customWidth="1"/>
    <col min="3" max="3" width="17.08203125" bestFit="1" customWidth="1"/>
    <col min="4" max="4" width="17.08203125" customWidth="1"/>
    <col min="5" max="11" width="14.390625" customWidth="1"/>
    <col min="12" max="12" width="17.62109375" customWidth="1"/>
    <col min="13" max="13" width="14.390625" customWidth="1"/>
  </cols>
  <sheetData>
    <row r="1" spans="1:13" ht="18" x14ac:dyDescent="0.2">
      <c r="A1" s="475" t="s">
        <v>99</v>
      </c>
      <c r="B1" s="475"/>
      <c r="C1" s="475"/>
      <c r="D1" s="475"/>
      <c r="E1" s="475"/>
      <c r="F1" s="475"/>
      <c r="G1" s="475"/>
      <c r="H1" s="475"/>
      <c r="I1" s="475"/>
      <c r="J1" s="475"/>
      <c r="K1" s="475"/>
      <c r="L1" s="475"/>
      <c r="M1" s="475"/>
    </row>
    <row r="2" spans="1:13" ht="18" x14ac:dyDescent="0.2">
      <c r="A2" s="475" t="s">
        <v>100</v>
      </c>
      <c r="B2" s="475"/>
      <c r="C2" s="475"/>
      <c r="D2" s="475"/>
      <c r="E2" s="475"/>
      <c r="F2" s="475"/>
      <c r="G2" s="475"/>
      <c r="H2" s="475"/>
      <c r="I2" s="475"/>
      <c r="J2" s="475"/>
      <c r="K2" s="475"/>
      <c r="L2" s="475"/>
      <c r="M2" s="475"/>
    </row>
    <row r="3" spans="1:13" ht="18.75" thickBot="1" x14ac:dyDescent="0.25">
      <c r="A3" s="321"/>
      <c r="B3" s="321"/>
      <c r="C3" s="321"/>
      <c r="D3" s="321"/>
      <c r="E3" s="321"/>
      <c r="F3" s="321"/>
      <c r="G3" s="321"/>
      <c r="H3" s="321"/>
      <c r="I3" s="321"/>
      <c r="J3" s="321"/>
      <c r="K3" s="321"/>
      <c r="L3" s="321"/>
      <c r="M3" s="321"/>
    </row>
    <row r="4" spans="1:13" ht="33" x14ac:dyDescent="0.2">
      <c r="A4" s="322" t="s">
        <v>101</v>
      </c>
      <c r="B4" s="323"/>
      <c r="C4" s="324" t="s">
        <v>102</v>
      </c>
      <c r="D4" s="325" t="s">
        <v>103</v>
      </c>
      <c r="E4" s="326" t="s">
        <v>104</v>
      </c>
      <c r="F4" s="326" t="s">
        <v>104</v>
      </c>
      <c r="G4" s="326" t="s">
        <v>104</v>
      </c>
      <c r="H4" s="326" t="s">
        <v>105</v>
      </c>
      <c r="I4" s="327" t="s">
        <v>106</v>
      </c>
      <c r="J4" s="328" t="s">
        <v>107</v>
      </c>
      <c r="K4" s="327" t="s">
        <v>108</v>
      </c>
      <c r="L4" s="328"/>
      <c r="M4" s="329" t="s">
        <v>109</v>
      </c>
    </row>
    <row r="5" spans="1:13" ht="18.75" thickBot="1" x14ac:dyDescent="0.25">
      <c r="A5" s="330"/>
      <c r="B5" s="331" t="s">
        <v>110</v>
      </c>
      <c r="C5" s="332" t="s">
        <v>111</v>
      </c>
      <c r="D5" s="333" t="s">
        <v>111</v>
      </c>
      <c r="E5" s="334" t="s">
        <v>110</v>
      </c>
      <c r="F5" s="334" t="s">
        <v>102</v>
      </c>
      <c r="G5" s="334" t="s">
        <v>112</v>
      </c>
      <c r="H5" s="335" t="s">
        <v>113</v>
      </c>
      <c r="I5" s="335" t="s">
        <v>114</v>
      </c>
      <c r="J5" s="335" t="s">
        <v>115</v>
      </c>
      <c r="K5" s="335" t="s">
        <v>115</v>
      </c>
      <c r="L5" s="335" t="s">
        <v>51</v>
      </c>
      <c r="M5" s="336" t="s">
        <v>116</v>
      </c>
    </row>
    <row r="6" spans="1:13" ht="18" x14ac:dyDescent="0.2">
      <c r="A6" s="337"/>
      <c r="B6" s="338"/>
      <c r="C6" s="338"/>
      <c r="D6" s="338"/>
      <c r="E6" s="339"/>
      <c r="F6" s="339"/>
      <c r="G6" s="339"/>
      <c r="H6" s="338"/>
      <c r="I6" s="338"/>
      <c r="J6" s="338"/>
      <c r="K6" s="338"/>
      <c r="L6" s="338"/>
      <c r="M6" s="340"/>
    </row>
    <row r="7" spans="1:13" ht="18" x14ac:dyDescent="0.2">
      <c r="A7" s="341" t="s">
        <v>25</v>
      </c>
      <c r="B7" s="342">
        <v>63369.01623999999</v>
      </c>
      <c r="C7" s="342">
        <v>18427.56697</v>
      </c>
      <c r="D7" s="342">
        <v>15023.13596</v>
      </c>
      <c r="E7" s="342">
        <v>0</v>
      </c>
      <c r="F7" s="342">
        <v>19.482470000000003</v>
      </c>
      <c r="G7" s="342">
        <v>133.74220000000003</v>
      </c>
      <c r="H7" s="342">
        <v>0</v>
      </c>
      <c r="I7" s="342">
        <v>-287.48209000000003</v>
      </c>
      <c r="J7" s="342">
        <v>1285.2522800000002</v>
      </c>
      <c r="K7" s="342">
        <v>107.2953</v>
      </c>
      <c r="L7" s="342">
        <v>98078.009330000001</v>
      </c>
      <c r="M7" s="343">
        <v>0.338842370630203</v>
      </c>
    </row>
    <row r="8" spans="1:13" ht="18" x14ac:dyDescent="0.2">
      <c r="A8" s="344" t="s">
        <v>117</v>
      </c>
      <c r="B8" s="345">
        <v>0</v>
      </c>
      <c r="C8" s="345">
        <v>6369.4623600000004</v>
      </c>
      <c r="D8" s="345">
        <v>0</v>
      </c>
      <c r="E8" s="345">
        <v>0</v>
      </c>
      <c r="F8" s="345">
        <v>0</v>
      </c>
      <c r="G8" s="345">
        <v>0</v>
      </c>
      <c r="H8" s="345">
        <v>0</v>
      </c>
      <c r="I8" s="345">
        <v>0</v>
      </c>
      <c r="J8" s="345">
        <v>0</v>
      </c>
      <c r="K8" s="345">
        <v>0</v>
      </c>
      <c r="L8" s="346">
        <v>6369.4623600000004</v>
      </c>
      <c r="M8" s="347"/>
    </row>
    <row r="9" spans="1:13" ht="18" x14ac:dyDescent="0.2">
      <c r="A9" s="348" t="s">
        <v>118</v>
      </c>
      <c r="B9" s="349">
        <v>13333.333329999999</v>
      </c>
      <c r="C9" s="349">
        <v>4457.1200199999994</v>
      </c>
      <c r="D9" s="349">
        <v>0</v>
      </c>
      <c r="E9" s="349">
        <v>0</v>
      </c>
      <c r="F9" s="349">
        <v>0</v>
      </c>
      <c r="G9" s="349">
        <v>0</v>
      </c>
      <c r="H9" s="349">
        <v>0</v>
      </c>
      <c r="I9" s="349">
        <v>0</v>
      </c>
      <c r="J9" s="349">
        <v>422.68801999999999</v>
      </c>
      <c r="K9" s="349">
        <v>0</v>
      </c>
      <c r="L9" s="350">
        <v>18213.141370000001</v>
      </c>
      <c r="M9" s="351"/>
    </row>
    <row r="10" spans="1:13" ht="18" x14ac:dyDescent="0.2">
      <c r="A10" s="344" t="s">
        <v>119</v>
      </c>
      <c r="B10" s="345">
        <v>0</v>
      </c>
      <c r="C10" s="345">
        <v>189.27617999999998</v>
      </c>
      <c r="D10" s="345">
        <v>0</v>
      </c>
      <c r="E10" s="345">
        <v>0</v>
      </c>
      <c r="F10" s="345">
        <v>0</v>
      </c>
      <c r="G10" s="345">
        <v>0</v>
      </c>
      <c r="H10" s="345">
        <v>0</v>
      </c>
      <c r="I10" s="345">
        <v>0</v>
      </c>
      <c r="J10" s="345">
        <v>0</v>
      </c>
      <c r="K10" s="345">
        <v>0</v>
      </c>
      <c r="L10" s="346">
        <v>189.27617999999998</v>
      </c>
      <c r="M10" s="352"/>
    </row>
    <row r="11" spans="1:13" ht="18" x14ac:dyDescent="0.2">
      <c r="A11" s="348" t="s">
        <v>120</v>
      </c>
      <c r="B11" s="349">
        <v>929.01556999999991</v>
      </c>
      <c r="C11" s="349">
        <v>585.92548999999997</v>
      </c>
      <c r="D11" s="349">
        <v>0</v>
      </c>
      <c r="E11" s="349">
        <v>0</v>
      </c>
      <c r="F11" s="349">
        <v>0</v>
      </c>
      <c r="G11" s="349">
        <v>0</v>
      </c>
      <c r="H11" s="349">
        <v>0</v>
      </c>
      <c r="I11" s="349">
        <v>0</v>
      </c>
      <c r="J11" s="349">
        <v>318.46476000000001</v>
      </c>
      <c r="K11" s="349">
        <v>0</v>
      </c>
      <c r="L11" s="350">
        <v>1833.4058199999999</v>
      </c>
      <c r="M11" s="351"/>
    </row>
    <row r="12" spans="1:13" ht="18" x14ac:dyDescent="0.2">
      <c r="A12" s="344" t="s">
        <v>121</v>
      </c>
      <c r="B12" s="345">
        <v>0</v>
      </c>
      <c r="C12" s="345">
        <v>1.3972899999999999</v>
      </c>
      <c r="D12" s="345">
        <v>0</v>
      </c>
      <c r="E12" s="345">
        <v>0</v>
      </c>
      <c r="F12" s="345">
        <v>0</v>
      </c>
      <c r="G12" s="345">
        <v>0</v>
      </c>
      <c r="H12" s="345">
        <v>0</v>
      </c>
      <c r="I12" s="345">
        <v>0</v>
      </c>
      <c r="J12" s="345">
        <v>100.96847</v>
      </c>
      <c r="K12" s="345">
        <v>0</v>
      </c>
      <c r="L12" s="346">
        <v>102.36575999999999</v>
      </c>
      <c r="M12" s="352"/>
    </row>
    <row r="13" spans="1:13" ht="18" x14ac:dyDescent="0.2">
      <c r="A13" s="348" t="s">
        <v>122</v>
      </c>
      <c r="B13" s="349">
        <v>46167.227399999996</v>
      </c>
      <c r="C13" s="349">
        <v>6654.6066600000004</v>
      </c>
      <c r="D13" s="349">
        <v>14890.87391</v>
      </c>
      <c r="E13" s="349">
        <v>0</v>
      </c>
      <c r="F13" s="349">
        <v>19.482470000000003</v>
      </c>
      <c r="G13" s="349">
        <v>133.74220000000003</v>
      </c>
      <c r="H13" s="349">
        <v>0</v>
      </c>
      <c r="I13" s="349">
        <v>-286.07749000000001</v>
      </c>
      <c r="J13" s="349">
        <v>443.13103000000001</v>
      </c>
      <c r="K13" s="349">
        <v>0</v>
      </c>
      <c r="L13" s="350">
        <v>68022.986179999993</v>
      </c>
      <c r="M13" s="351"/>
    </row>
    <row r="14" spans="1:13" ht="18" x14ac:dyDescent="0.2">
      <c r="A14" s="344" t="s">
        <v>123</v>
      </c>
      <c r="B14" s="345">
        <v>1618.26412</v>
      </c>
      <c r="C14" s="345">
        <v>169.77897000000002</v>
      </c>
      <c r="D14" s="345">
        <v>0</v>
      </c>
      <c r="E14" s="345">
        <v>0</v>
      </c>
      <c r="F14" s="345">
        <v>0</v>
      </c>
      <c r="G14" s="345">
        <v>0</v>
      </c>
      <c r="H14" s="345">
        <v>0</v>
      </c>
      <c r="I14" s="345">
        <v>0</v>
      </c>
      <c r="J14" s="345">
        <v>0</v>
      </c>
      <c r="K14" s="345">
        <v>0</v>
      </c>
      <c r="L14" s="346">
        <v>1788.0430900000001</v>
      </c>
      <c r="M14" s="352"/>
    </row>
    <row r="15" spans="1:13" ht="18" x14ac:dyDescent="0.2">
      <c r="A15" s="348" t="s">
        <v>124</v>
      </c>
      <c r="B15" s="349">
        <v>0</v>
      </c>
      <c r="C15" s="349">
        <v>0</v>
      </c>
      <c r="D15" s="349">
        <v>0</v>
      </c>
      <c r="E15" s="349">
        <v>0</v>
      </c>
      <c r="F15" s="349">
        <v>0</v>
      </c>
      <c r="G15" s="349">
        <v>0</v>
      </c>
      <c r="H15" s="349">
        <v>0</v>
      </c>
      <c r="I15" s="349">
        <v>0</v>
      </c>
      <c r="J15" s="349">
        <v>0</v>
      </c>
      <c r="K15" s="349">
        <v>0</v>
      </c>
      <c r="L15" s="350">
        <v>0</v>
      </c>
      <c r="M15" s="351"/>
    </row>
    <row r="16" spans="1:13" ht="18" x14ac:dyDescent="0.2">
      <c r="A16" s="344" t="s">
        <v>125</v>
      </c>
      <c r="B16" s="345">
        <v>1321.1758200000002</v>
      </c>
      <c r="C16" s="345">
        <v>0</v>
      </c>
      <c r="D16" s="345">
        <v>132.26204999999999</v>
      </c>
      <c r="E16" s="345">
        <v>0</v>
      </c>
      <c r="F16" s="345">
        <v>0</v>
      </c>
      <c r="G16" s="345">
        <v>0</v>
      </c>
      <c r="H16" s="345">
        <v>0</v>
      </c>
      <c r="I16" s="345">
        <v>-1.4045999999999998</v>
      </c>
      <c r="J16" s="345">
        <v>0</v>
      </c>
      <c r="K16" s="345">
        <v>107.2953</v>
      </c>
      <c r="L16" s="346">
        <v>1559.3285700000001</v>
      </c>
      <c r="M16" s="352"/>
    </row>
    <row r="17" spans="1:13" ht="18" x14ac:dyDescent="0.2">
      <c r="A17" s="344"/>
      <c r="B17" s="345"/>
      <c r="C17" s="345"/>
      <c r="D17" s="345"/>
      <c r="E17" s="345"/>
      <c r="F17" s="345"/>
      <c r="G17" s="345"/>
      <c r="H17" s="345"/>
      <c r="I17" s="345"/>
      <c r="J17" s="345"/>
      <c r="K17" s="345"/>
      <c r="L17" s="346"/>
      <c r="M17" s="352"/>
    </row>
    <row r="18" spans="1:13" ht="18" x14ac:dyDescent="0.2">
      <c r="A18" s="353" t="s">
        <v>126</v>
      </c>
      <c r="B18" s="354">
        <v>25322.613669999999</v>
      </c>
      <c r="C18" s="354">
        <v>8040.3855800000001</v>
      </c>
      <c r="D18" s="354">
        <v>0</v>
      </c>
      <c r="E18" s="354">
        <v>0</v>
      </c>
      <c r="F18" s="354">
        <v>100.96322000000001</v>
      </c>
      <c r="G18" s="354">
        <v>0</v>
      </c>
      <c r="H18" s="354">
        <v>0</v>
      </c>
      <c r="I18" s="354">
        <v>-99.626919999999998</v>
      </c>
      <c r="J18" s="354">
        <v>980.4701</v>
      </c>
      <c r="K18" s="354">
        <v>4.0000000000000003E-5</v>
      </c>
      <c r="L18" s="354">
        <v>34344.805689999994</v>
      </c>
      <c r="M18" s="343">
        <v>0.11865529753644402</v>
      </c>
    </row>
    <row r="19" spans="1:13" ht="18" x14ac:dyDescent="0.2">
      <c r="A19" s="344" t="s">
        <v>127</v>
      </c>
      <c r="B19" s="346">
        <v>0</v>
      </c>
      <c r="C19" s="346">
        <v>21.73761</v>
      </c>
      <c r="D19" s="346">
        <v>0</v>
      </c>
      <c r="E19" s="346">
        <v>0</v>
      </c>
      <c r="F19" s="346">
        <v>0</v>
      </c>
      <c r="G19" s="346">
        <v>0</v>
      </c>
      <c r="H19" s="346">
        <v>0</v>
      </c>
      <c r="I19" s="346">
        <v>-1.7390099999999999</v>
      </c>
      <c r="J19" s="346">
        <v>0</v>
      </c>
      <c r="K19" s="346">
        <v>0</v>
      </c>
      <c r="L19" s="355">
        <v>19.9986</v>
      </c>
      <c r="M19" s="352"/>
    </row>
    <row r="20" spans="1:13" ht="18" x14ac:dyDescent="0.2">
      <c r="A20" s="348" t="s">
        <v>128</v>
      </c>
      <c r="B20" s="349">
        <v>0</v>
      </c>
      <c r="C20" s="349">
        <v>0</v>
      </c>
      <c r="D20" s="349">
        <v>0</v>
      </c>
      <c r="E20" s="349">
        <v>0</v>
      </c>
      <c r="F20" s="349">
        <v>0</v>
      </c>
      <c r="G20" s="349">
        <v>0</v>
      </c>
      <c r="H20" s="349">
        <v>0</v>
      </c>
      <c r="I20" s="349">
        <v>0</v>
      </c>
      <c r="J20" s="349">
        <v>0</v>
      </c>
      <c r="K20" s="349">
        <v>0</v>
      </c>
      <c r="L20" s="356">
        <v>0</v>
      </c>
      <c r="M20" s="351"/>
    </row>
    <row r="21" spans="1:13" ht="18" x14ac:dyDescent="0.2">
      <c r="A21" s="344" t="s">
        <v>129</v>
      </c>
      <c r="B21" s="357">
        <v>0</v>
      </c>
      <c r="C21" s="357">
        <v>0</v>
      </c>
      <c r="D21" s="357">
        <v>0</v>
      </c>
      <c r="E21" s="357">
        <v>0</v>
      </c>
      <c r="F21" s="357">
        <v>0</v>
      </c>
      <c r="G21" s="357">
        <v>0</v>
      </c>
      <c r="H21" s="357">
        <v>0</v>
      </c>
      <c r="I21" s="357">
        <v>0</v>
      </c>
      <c r="J21" s="357">
        <v>0</v>
      </c>
      <c r="K21" s="357">
        <v>0</v>
      </c>
      <c r="L21" s="355">
        <v>0</v>
      </c>
      <c r="M21" s="352"/>
    </row>
    <row r="22" spans="1:13" ht="18" x14ac:dyDescent="0.2">
      <c r="A22" s="348" t="s">
        <v>130</v>
      </c>
      <c r="B22" s="349">
        <v>0</v>
      </c>
      <c r="C22" s="349">
        <v>0</v>
      </c>
      <c r="D22" s="349">
        <v>0</v>
      </c>
      <c r="E22" s="349">
        <v>0</v>
      </c>
      <c r="F22" s="349">
        <v>0</v>
      </c>
      <c r="G22" s="349">
        <v>0</v>
      </c>
      <c r="H22" s="349">
        <v>0</v>
      </c>
      <c r="I22" s="349">
        <v>0</v>
      </c>
      <c r="J22" s="349">
        <v>0</v>
      </c>
      <c r="K22" s="349">
        <v>0</v>
      </c>
      <c r="L22" s="356">
        <v>0</v>
      </c>
      <c r="M22" s="351"/>
    </row>
    <row r="23" spans="1:13" ht="18" x14ac:dyDescent="0.2">
      <c r="A23" s="344" t="s">
        <v>131</v>
      </c>
      <c r="B23" s="357">
        <v>0</v>
      </c>
      <c r="C23" s="357">
        <v>0</v>
      </c>
      <c r="D23" s="357">
        <v>0</v>
      </c>
      <c r="E23" s="357">
        <v>0</v>
      </c>
      <c r="F23" s="357">
        <v>0</v>
      </c>
      <c r="G23" s="357">
        <v>0</v>
      </c>
      <c r="H23" s="357">
        <v>0</v>
      </c>
      <c r="I23" s="357">
        <v>0</v>
      </c>
      <c r="J23" s="357">
        <v>0</v>
      </c>
      <c r="K23" s="357">
        <v>0</v>
      </c>
      <c r="L23" s="355">
        <v>0</v>
      </c>
      <c r="M23" s="352"/>
    </row>
    <row r="24" spans="1:13" ht="18" x14ac:dyDescent="0.2">
      <c r="A24" s="348" t="s">
        <v>132</v>
      </c>
      <c r="B24" s="349">
        <v>0</v>
      </c>
      <c r="C24" s="349">
        <v>0</v>
      </c>
      <c r="D24" s="349">
        <v>0</v>
      </c>
      <c r="E24" s="349">
        <v>0</v>
      </c>
      <c r="F24" s="349">
        <v>0</v>
      </c>
      <c r="G24" s="349">
        <v>0</v>
      </c>
      <c r="H24" s="349">
        <v>0</v>
      </c>
      <c r="I24" s="349">
        <v>0</v>
      </c>
      <c r="J24" s="349">
        <v>0</v>
      </c>
      <c r="K24" s="349">
        <v>0</v>
      </c>
      <c r="L24" s="356">
        <v>0</v>
      </c>
      <c r="M24" s="351"/>
    </row>
    <row r="25" spans="1:13" ht="18" x14ac:dyDescent="0.2">
      <c r="A25" s="344" t="s">
        <v>133</v>
      </c>
      <c r="B25" s="357">
        <v>0</v>
      </c>
      <c r="C25" s="357">
        <v>0</v>
      </c>
      <c r="D25" s="357">
        <v>0</v>
      </c>
      <c r="E25" s="357">
        <v>0</v>
      </c>
      <c r="F25" s="357">
        <v>0</v>
      </c>
      <c r="G25" s="357">
        <v>0</v>
      </c>
      <c r="H25" s="357">
        <v>0</v>
      </c>
      <c r="I25" s="357">
        <v>0</v>
      </c>
      <c r="J25" s="357">
        <v>0</v>
      </c>
      <c r="K25" s="357">
        <v>0</v>
      </c>
      <c r="L25" s="355">
        <v>0</v>
      </c>
      <c r="M25" s="352"/>
    </row>
    <row r="26" spans="1:13" ht="18" x14ac:dyDescent="0.2">
      <c r="A26" s="348" t="s">
        <v>134</v>
      </c>
      <c r="B26" s="349">
        <v>0</v>
      </c>
      <c r="C26" s="349">
        <v>21.73761</v>
      </c>
      <c r="D26" s="349">
        <v>0</v>
      </c>
      <c r="E26" s="349">
        <v>0</v>
      </c>
      <c r="F26" s="349">
        <v>0</v>
      </c>
      <c r="G26" s="349">
        <v>0</v>
      </c>
      <c r="H26" s="349">
        <v>0</v>
      </c>
      <c r="I26" s="349">
        <v>-1.7390099999999999</v>
      </c>
      <c r="J26" s="349">
        <v>0</v>
      </c>
      <c r="K26" s="349">
        <v>0</v>
      </c>
      <c r="L26" s="356">
        <v>19.9986</v>
      </c>
      <c r="M26" s="351"/>
    </row>
    <row r="27" spans="1:13" ht="18" x14ac:dyDescent="0.2">
      <c r="A27" s="344" t="s">
        <v>135</v>
      </c>
      <c r="B27" s="357">
        <v>0</v>
      </c>
      <c r="C27" s="357">
        <v>0</v>
      </c>
      <c r="D27" s="357">
        <v>0</v>
      </c>
      <c r="E27" s="357">
        <v>0</v>
      </c>
      <c r="F27" s="357">
        <v>0</v>
      </c>
      <c r="G27" s="357">
        <v>0</v>
      </c>
      <c r="H27" s="357">
        <v>0</v>
      </c>
      <c r="I27" s="357">
        <v>0</v>
      </c>
      <c r="J27" s="357">
        <v>0</v>
      </c>
      <c r="K27" s="357">
        <v>0</v>
      </c>
      <c r="L27" s="355">
        <v>0</v>
      </c>
      <c r="M27" s="352"/>
    </row>
    <row r="28" spans="1:13" ht="33" x14ac:dyDescent="0.2">
      <c r="A28" s="358" t="s">
        <v>136</v>
      </c>
      <c r="B28" s="349">
        <v>0</v>
      </c>
      <c r="C28" s="349">
        <v>0</v>
      </c>
      <c r="D28" s="349">
        <v>0</v>
      </c>
      <c r="E28" s="349">
        <v>0</v>
      </c>
      <c r="F28" s="349">
        <v>0</v>
      </c>
      <c r="G28" s="349">
        <v>0</v>
      </c>
      <c r="H28" s="349">
        <v>0</v>
      </c>
      <c r="I28" s="349">
        <v>0</v>
      </c>
      <c r="J28" s="349">
        <v>0</v>
      </c>
      <c r="K28" s="349">
        <v>0</v>
      </c>
      <c r="L28" s="356">
        <v>0</v>
      </c>
      <c r="M28" s="351"/>
    </row>
    <row r="29" spans="1:13" ht="18" x14ac:dyDescent="0.2">
      <c r="A29" s="359" t="s">
        <v>137</v>
      </c>
      <c r="B29" s="357">
        <v>0</v>
      </c>
      <c r="C29" s="357">
        <v>0</v>
      </c>
      <c r="D29" s="357">
        <v>0</v>
      </c>
      <c r="E29" s="357">
        <v>0</v>
      </c>
      <c r="F29" s="357">
        <v>0</v>
      </c>
      <c r="G29" s="357">
        <v>0</v>
      </c>
      <c r="H29" s="357">
        <v>0</v>
      </c>
      <c r="I29" s="357">
        <v>0</v>
      </c>
      <c r="J29" s="357">
        <v>0</v>
      </c>
      <c r="K29" s="357">
        <v>0</v>
      </c>
      <c r="L29" s="355">
        <v>0</v>
      </c>
      <c r="M29" s="352"/>
    </row>
    <row r="30" spans="1:13" ht="18" x14ac:dyDescent="0.2">
      <c r="A30" s="348" t="s">
        <v>138</v>
      </c>
      <c r="B30" s="349">
        <v>15798.80415</v>
      </c>
      <c r="C30" s="349">
        <v>4354.0408800000005</v>
      </c>
      <c r="D30" s="350">
        <v>0</v>
      </c>
      <c r="E30" s="350">
        <v>0</v>
      </c>
      <c r="F30" s="349">
        <v>100.96322000000001</v>
      </c>
      <c r="G30" s="350">
        <v>0</v>
      </c>
      <c r="H30" s="350">
        <v>0</v>
      </c>
      <c r="I30" s="349">
        <v>-97.887910000000005</v>
      </c>
      <c r="J30" s="350">
        <v>980.4701</v>
      </c>
      <c r="K30" s="349">
        <v>4.0000000000000003E-5</v>
      </c>
      <c r="L30" s="356">
        <v>21136.390479999998</v>
      </c>
      <c r="M30" s="351"/>
    </row>
    <row r="31" spans="1:13" ht="20.25" x14ac:dyDescent="0.25">
      <c r="A31" s="360" t="s">
        <v>139</v>
      </c>
      <c r="B31" s="357">
        <v>0</v>
      </c>
      <c r="C31" s="357">
        <v>0</v>
      </c>
      <c r="D31" s="357">
        <v>0</v>
      </c>
      <c r="E31" s="357">
        <v>0</v>
      </c>
      <c r="F31" s="357">
        <v>0</v>
      </c>
      <c r="G31" s="357">
        <v>0</v>
      </c>
      <c r="H31" s="357">
        <v>0</v>
      </c>
      <c r="I31" s="357">
        <v>0</v>
      </c>
      <c r="J31" s="357">
        <v>0</v>
      </c>
      <c r="K31" s="357">
        <v>0</v>
      </c>
      <c r="L31" s="355">
        <v>0</v>
      </c>
      <c r="M31" s="352"/>
    </row>
    <row r="32" spans="1:13" ht="20.25" x14ac:dyDescent="0.25">
      <c r="A32" s="361" t="s">
        <v>140</v>
      </c>
      <c r="B32" s="349">
        <v>9523.8095199999989</v>
      </c>
      <c r="C32" s="349">
        <v>3664.60709</v>
      </c>
      <c r="D32" s="349">
        <v>0</v>
      </c>
      <c r="E32" s="349">
        <v>0</v>
      </c>
      <c r="F32" s="349">
        <v>0</v>
      </c>
      <c r="G32" s="349">
        <v>0</v>
      </c>
      <c r="H32" s="349">
        <v>0</v>
      </c>
      <c r="I32" s="349">
        <v>0</v>
      </c>
      <c r="J32" s="349">
        <v>0</v>
      </c>
      <c r="K32" s="349">
        <v>0</v>
      </c>
      <c r="L32" s="356">
        <v>13188.416609999998</v>
      </c>
      <c r="M32" s="351"/>
    </row>
    <row r="33" spans="1:13" ht="18" x14ac:dyDescent="0.2">
      <c r="A33" s="344"/>
      <c r="B33" s="346"/>
      <c r="C33" s="355"/>
      <c r="D33" s="355"/>
      <c r="E33" s="346"/>
      <c r="F33" s="346"/>
      <c r="G33" s="346"/>
      <c r="H33" s="346"/>
      <c r="I33" s="346"/>
      <c r="J33" s="346"/>
      <c r="K33" s="346"/>
      <c r="L33" s="346"/>
      <c r="M33" s="352"/>
    </row>
    <row r="34" spans="1:13" ht="18" x14ac:dyDescent="0.2">
      <c r="A34" s="362" t="s">
        <v>141</v>
      </c>
      <c r="B34" s="363">
        <v>0</v>
      </c>
      <c r="C34" s="363">
        <v>157012.17001999999</v>
      </c>
      <c r="D34" s="363">
        <v>0</v>
      </c>
      <c r="E34" s="363">
        <v>0</v>
      </c>
      <c r="F34" s="363">
        <v>0</v>
      </c>
      <c r="G34" s="363">
        <v>0</v>
      </c>
      <c r="H34" s="363">
        <v>0</v>
      </c>
      <c r="I34" s="363">
        <v>0</v>
      </c>
      <c r="J34" s="363">
        <v>0</v>
      </c>
      <c r="K34" s="363">
        <v>0</v>
      </c>
      <c r="L34" s="363">
        <v>157012.17001999999</v>
      </c>
      <c r="M34" s="347">
        <v>0.54244958957477329</v>
      </c>
    </row>
    <row r="35" spans="1:13" ht="18" x14ac:dyDescent="0.2">
      <c r="A35" s="353" t="s">
        <v>142</v>
      </c>
      <c r="B35" s="350">
        <v>0</v>
      </c>
      <c r="C35" s="350">
        <v>148574.67001999999</v>
      </c>
      <c r="D35" s="350">
        <v>0</v>
      </c>
      <c r="E35" s="350">
        <v>0</v>
      </c>
      <c r="F35" s="350">
        <v>0</v>
      </c>
      <c r="G35" s="350">
        <v>0</v>
      </c>
      <c r="H35" s="350">
        <v>0</v>
      </c>
      <c r="I35" s="350">
        <v>0</v>
      </c>
      <c r="J35" s="350">
        <v>0</v>
      </c>
      <c r="K35" s="350">
        <v>0</v>
      </c>
      <c r="L35" s="350">
        <v>148574.67001999999</v>
      </c>
      <c r="M35" s="351"/>
    </row>
    <row r="36" spans="1:13" ht="18" x14ac:dyDescent="0.2">
      <c r="A36" s="344" t="s">
        <v>143</v>
      </c>
      <c r="B36" s="357">
        <v>0</v>
      </c>
      <c r="C36" s="357">
        <v>42637.170009999994</v>
      </c>
      <c r="D36" s="357">
        <v>0</v>
      </c>
      <c r="E36" s="357">
        <v>0</v>
      </c>
      <c r="F36" s="357">
        <v>0</v>
      </c>
      <c r="G36" s="357">
        <v>0</v>
      </c>
      <c r="H36" s="357">
        <v>0</v>
      </c>
      <c r="I36" s="357">
        <v>0</v>
      </c>
      <c r="J36" s="357">
        <v>0</v>
      </c>
      <c r="K36" s="357">
        <v>0</v>
      </c>
      <c r="L36" s="346">
        <v>42637.170009999994</v>
      </c>
      <c r="M36" s="352"/>
    </row>
    <row r="37" spans="1:13" ht="18" x14ac:dyDescent="0.2">
      <c r="A37" s="348" t="s">
        <v>144</v>
      </c>
      <c r="B37" s="349">
        <v>0</v>
      </c>
      <c r="C37" s="349">
        <v>48750</v>
      </c>
      <c r="D37" s="349">
        <v>0</v>
      </c>
      <c r="E37" s="349">
        <v>0</v>
      </c>
      <c r="F37" s="349">
        <v>0</v>
      </c>
      <c r="G37" s="349">
        <v>0</v>
      </c>
      <c r="H37" s="349">
        <v>0</v>
      </c>
      <c r="I37" s="349">
        <v>0</v>
      </c>
      <c r="J37" s="349">
        <v>0</v>
      </c>
      <c r="K37" s="349">
        <v>0</v>
      </c>
      <c r="L37" s="350">
        <v>48750</v>
      </c>
      <c r="M37" s="352"/>
    </row>
    <row r="38" spans="1:13" ht="18" x14ac:dyDescent="0.2">
      <c r="A38" s="344" t="s">
        <v>145</v>
      </c>
      <c r="B38" s="357">
        <v>0</v>
      </c>
      <c r="C38" s="357">
        <v>57187.500009999996</v>
      </c>
      <c r="D38" s="357">
        <v>0</v>
      </c>
      <c r="E38" s="357">
        <v>0</v>
      </c>
      <c r="F38" s="357">
        <v>0</v>
      </c>
      <c r="G38" s="357">
        <v>0</v>
      </c>
      <c r="H38" s="357">
        <v>0</v>
      </c>
      <c r="I38" s="357">
        <v>0</v>
      </c>
      <c r="J38" s="357">
        <v>0</v>
      </c>
      <c r="K38" s="357">
        <v>0</v>
      </c>
      <c r="L38" s="346">
        <v>57187.500009999996</v>
      </c>
      <c r="M38" s="347"/>
    </row>
    <row r="39" spans="1:13" ht="18" x14ac:dyDescent="0.2">
      <c r="A39" s="344" t="s">
        <v>251</v>
      </c>
      <c r="B39" s="357">
        <v>0</v>
      </c>
      <c r="C39" s="357">
        <v>0</v>
      </c>
      <c r="D39" s="357">
        <v>0</v>
      </c>
      <c r="E39" s="357">
        <v>0</v>
      </c>
      <c r="F39" s="357">
        <v>0</v>
      </c>
      <c r="G39" s="357">
        <v>0</v>
      </c>
      <c r="H39" s="357">
        <v>0</v>
      </c>
      <c r="I39" s="357">
        <v>0</v>
      </c>
      <c r="J39" s="357">
        <v>0</v>
      </c>
      <c r="K39" s="357">
        <v>0</v>
      </c>
      <c r="L39" s="346"/>
      <c r="M39" s="347"/>
    </row>
    <row r="40" spans="1:13" ht="18" x14ac:dyDescent="0.2">
      <c r="A40" s="348" t="s">
        <v>252</v>
      </c>
      <c r="B40" s="350"/>
      <c r="C40" s="350">
        <v>8437.5</v>
      </c>
      <c r="D40" s="350"/>
      <c r="E40" s="350"/>
      <c r="F40" s="350"/>
      <c r="G40" s="350"/>
      <c r="H40" s="350"/>
      <c r="I40" s="350"/>
      <c r="J40" s="350"/>
      <c r="K40" s="350"/>
      <c r="L40" s="350">
        <v>8437.5</v>
      </c>
      <c r="M40" s="343"/>
    </row>
    <row r="41" spans="1:13" ht="18" x14ac:dyDescent="0.2">
      <c r="A41" s="344"/>
      <c r="B41" s="346"/>
      <c r="C41" s="346"/>
      <c r="D41" s="346"/>
      <c r="E41" s="346"/>
      <c r="F41" s="346"/>
      <c r="G41" s="346"/>
      <c r="H41" s="346"/>
      <c r="I41" s="346"/>
      <c r="J41" s="346"/>
      <c r="K41" s="346"/>
      <c r="L41" s="346"/>
      <c r="M41" s="352"/>
    </row>
    <row r="42" spans="1:13" ht="18" x14ac:dyDescent="0.2">
      <c r="A42" s="353" t="s">
        <v>146</v>
      </c>
      <c r="B42" s="354">
        <v>0</v>
      </c>
      <c r="C42" s="354">
        <v>12</v>
      </c>
      <c r="D42" s="354">
        <v>3.2662600000000004</v>
      </c>
      <c r="E42" s="354">
        <v>0</v>
      </c>
      <c r="F42" s="354">
        <v>0</v>
      </c>
      <c r="G42" s="354">
        <v>0</v>
      </c>
      <c r="H42" s="354">
        <v>0</v>
      </c>
      <c r="I42" s="354">
        <v>0</v>
      </c>
      <c r="J42" s="354">
        <v>0</v>
      </c>
      <c r="K42" s="354">
        <v>0</v>
      </c>
      <c r="L42" s="354">
        <v>15.266260000000001</v>
      </c>
      <c r="M42" s="347">
        <v>5.2742258579617961E-5</v>
      </c>
    </row>
    <row r="43" spans="1:13" ht="18" x14ac:dyDescent="0.2">
      <c r="A43" s="344" t="s">
        <v>147</v>
      </c>
      <c r="B43" s="364">
        <v>0</v>
      </c>
      <c r="C43" s="364">
        <v>12</v>
      </c>
      <c r="D43" s="364">
        <v>3.2662600000000004</v>
      </c>
      <c r="E43" s="364">
        <v>0</v>
      </c>
      <c r="F43" s="364">
        <v>0</v>
      </c>
      <c r="G43" s="364">
        <v>0</v>
      </c>
      <c r="H43" s="364">
        <v>0</v>
      </c>
      <c r="I43" s="364">
        <v>0</v>
      </c>
      <c r="J43" s="364">
        <v>0</v>
      </c>
      <c r="K43" s="364">
        <v>0</v>
      </c>
      <c r="L43" s="365">
        <v>15.266260000000001</v>
      </c>
      <c r="M43" s="366"/>
    </row>
    <row r="44" spans="1:13" ht="18" x14ac:dyDescent="0.2">
      <c r="A44" s="344" t="s">
        <v>148</v>
      </c>
      <c r="B44" s="357">
        <v>0</v>
      </c>
      <c r="C44" s="357">
        <v>0</v>
      </c>
      <c r="D44" s="357">
        <v>0</v>
      </c>
      <c r="E44" s="357">
        <v>0</v>
      </c>
      <c r="F44" s="357">
        <v>0</v>
      </c>
      <c r="G44" s="357">
        <v>0</v>
      </c>
      <c r="H44" s="357">
        <v>0</v>
      </c>
      <c r="I44" s="357">
        <v>0</v>
      </c>
      <c r="J44" s="357">
        <v>0</v>
      </c>
      <c r="K44" s="357">
        <v>0</v>
      </c>
      <c r="L44" s="367">
        <v>0</v>
      </c>
      <c r="M44" s="347"/>
    </row>
    <row r="45" spans="1:13" ht="18.75" thickBot="1" x14ac:dyDescent="0.25">
      <c r="A45" s="368" t="s">
        <v>149</v>
      </c>
      <c r="B45" s="369">
        <f>B42+B34+B18+B7</f>
        <v>88691.629909999989</v>
      </c>
      <c r="C45" s="369">
        <f t="shared" ref="C45:L45" si="0">C42+C34+C18+C7</f>
        <v>183492.12257000001</v>
      </c>
      <c r="D45" s="369">
        <f t="shared" si="0"/>
        <v>15026.40222</v>
      </c>
      <c r="E45" s="369">
        <f t="shared" si="0"/>
        <v>0</v>
      </c>
      <c r="F45" s="369">
        <f t="shared" si="0"/>
        <v>120.44569000000001</v>
      </c>
      <c r="G45" s="369">
        <f t="shared" si="0"/>
        <v>133.74220000000003</v>
      </c>
      <c r="H45" s="369">
        <f t="shared" si="0"/>
        <v>0</v>
      </c>
      <c r="I45" s="369">
        <f t="shared" si="0"/>
        <v>-387.10901000000001</v>
      </c>
      <c r="J45" s="369">
        <f t="shared" si="0"/>
        <v>2265.7223800000002</v>
      </c>
      <c r="K45" s="369">
        <f t="shared" si="0"/>
        <v>107.29534</v>
      </c>
      <c r="L45" s="369">
        <f t="shared" si="0"/>
        <v>289450.2513</v>
      </c>
      <c r="M45" s="370">
        <v>1</v>
      </c>
    </row>
  </sheetData>
  <mergeCells count="2">
    <mergeCell ref="A1:M1"/>
    <mergeCell ref="A2:M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1A79-8B8F-4E86-9C45-C2B5E8A7EDEC}">
  <dimension ref="A2:T125"/>
  <sheetViews>
    <sheetView view="pageBreakPreview" topLeftCell="A2" zoomScale="50" zoomScaleNormal="50" zoomScaleSheetLayoutView="50" workbookViewId="0">
      <selection activeCell="C9" sqref="C9"/>
    </sheetView>
  </sheetViews>
  <sheetFormatPr defaultRowHeight="20.25" x14ac:dyDescent="0.25"/>
  <cols>
    <col min="1" max="1" width="54.34765625" style="79" customWidth="1"/>
    <col min="2" max="2" width="22.328125" style="79" customWidth="1"/>
    <col min="3" max="3" width="23.13671875" style="79" customWidth="1"/>
    <col min="4" max="4" width="22.328125" style="79" customWidth="1"/>
    <col min="5" max="5" width="15.46875" style="79" customWidth="1"/>
    <col min="6" max="7" width="20.04296875" style="79" customWidth="1"/>
    <col min="8" max="8" width="16.0078125" style="79" customWidth="1"/>
    <col min="9" max="10" width="20.04296875" style="79" customWidth="1"/>
    <col min="11" max="11" width="16.6796875" style="79" customWidth="1"/>
    <col min="12" max="12" width="23" style="80" customWidth="1"/>
    <col min="13" max="13" width="18.29296875" style="79" customWidth="1"/>
    <col min="14" max="14" width="9.14453125" style="79" customWidth="1"/>
    <col min="15" max="15" width="42.640625" style="79" customWidth="1"/>
    <col min="16" max="16" width="35.37890625" style="79" customWidth="1"/>
    <col min="17" max="258" width="9.14453125" style="79" customWidth="1"/>
    <col min="259" max="259" width="72.91015625" style="79" customWidth="1"/>
    <col min="260" max="260" width="16.0078125" style="79" customWidth="1"/>
    <col min="261" max="261" width="17.890625" style="79" bestFit="1" customWidth="1"/>
    <col min="262" max="262" width="14.9296875" style="79" customWidth="1"/>
    <col min="263" max="263" width="14.390625" style="79" customWidth="1"/>
    <col min="264" max="264" width="13.5859375" style="79" customWidth="1"/>
    <col min="265" max="265" width="12.375" style="79" customWidth="1"/>
    <col min="266" max="266" width="19.50390625" style="79" customWidth="1"/>
    <col min="267" max="267" width="12.5078125" style="79" customWidth="1"/>
    <col min="268" max="268" width="13.71875" style="79" customWidth="1"/>
    <col min="269" max="269" width="18.16015625" style="79" bestFit="1" customWidth="1"/>
    <col min="270" max="514" width="9.14453125" style="79" customWidth="1"/>
    <col min="515" max="515" width="72.91015625" style="79" customWidth="1"/>
    <col min="516" max="516" width="16.0078125" style="79" customWidth="1"/>
    <col min="517" max="517" width="17.890625" style="79" bestFit="1" customWidth="1"/>
    <col min="518" max="518" width="14.9296875" style="79" customWidth="1"/>
    <col min="519" max="519" width="14.390625" style="79" customWidth="1"/>
    <col min="520" max="520" width="13.5859375" style="79" customWidth="1"/>
    <col min="521" max="521" width="12.375" style="79" customWidth="1"/>
    <col min="522" max="522" width="19.50390625" style="79" customWidth="1"/>
    <col min="523" max="523" width="12.5078125" style="79" customWidth="1"/>
    <col min="524" max="524" width="13.71875" style="79" customWidth="1"/>
    <col min="525" max="525" width="18.16015625" style="79" bestFit="1" customWidth="1"/>
    <col min="526" max="770" width="9.14453125" style="79" customWidth="1"/>
    <col min="771" max="771" width="72.91015625" style="79" customWidth="1"/>
    <col min="772" max="772" width="16.0078125" style="79" customWidth="1"/>
    <col min="773" max="773" width="17.890625" style="79" bestFit="1" customWidth="1"/>
    <col min="774" max="774" width="14.9296875" style="79" customWidth="1"/>
    <col min="775" max="775" width="14.390625" style="79" customWidth="1"/>
    <col min="776" max="776" width="13.5859375" style="79" customWidth="1"/>
    <col min="777" max="777" width="12.375" style="79" customWidth="1"/>
    <col min="778" max="778" width="19.50390625" style="79" customWidth="1"/>
    <col min="779" max="779" width="12.5078125" style="79" customWidth="1"/>
    <col min="780" max="780" width="13.71875" style="79" customWidth="1"/>
    <col min="781" max="781" width="18.16015625" style="79" bestFit="1" customWidth="1"/>
    <col min="782" max="1026" width="9.14453125" style="79" customWidth="1"/>
    <col min="1027" max="1027" width="72.91015625" style="79" customWidth="1"/>
    <col min="1028" max="1028" width="16.0078125" style="79" customWidth="1"/>
    <col min="1029" max="1029" width="17.890625" style="79" bestFit="1" customWidth="1"/>
    <col min="1030" max="1030" width="14.9296875" style="79" customWidth="1"/>
    <col min="1031" max="1031" width="14.390625" style="79" customWidth="1"/>
    <col min="1032" max="1032" width="13.5859375" style="79" customWidth="1"/>
    <col min="1033" max="1033" width="12.375" style="79" customWidth="1"/>
    <col min="1034" max="1034" width="19.50390625" style="79" customWidth="1"/>
    <col min="1035" max="1035" width="12.5078125" style="79" customWidth="1"/>
    <col min="1036" max="1036" width="13.71875" style="79" customWidth="1"/>
    <col min="1037" max="1037" width="18.16015625" style="79" bestFit="1" customWidth="1"/>
    <col min="1038" max="1282" width="9.14453125" style="79" customWidth="1"/>
    <col min="1283" max="1283" width="72.91015625" style="79" customWidth="1"/>
    <col min="1284" max="1284" width="16.0078125" style="79" customWidth="1"/>
    <col min="1285" max="1285" width="17.890625" style="79" bestFit="1" customWidth="1"/>
    <col min="1286" max="1286" width="14.9296875" style="79" customWidth="1"/>
    <col min="1287" max="1287" width="14.390625" style="79" customWidth="1"/>
    <col min="1288" max="1288" width="13.5859375" style="79" customWidth="1"/>
    <col min="1289" max="1289" width="12.375" style="79" customWidth="1"/>
    <col min="1290" max="1290" width="19.50390625" style="79" customWidth="1"/>
    <col min="1291" max="1291" width="12.5078125" style="79" customWidth="1"/>
    <col min="1292" max="1292" width="13.71875" style="79" customWidth="1"/>
    <col min="1293" max="1293" width="18.16015625" style="79" bestFit="1" customWidth="1"/>
    <col min="1294" max="1538" width="9.14453125" style="79" customWidth="1"/>
    <col min="1539" max="1539" width="72.91015625" style="79" customWidth="1"/>
    <col min="1540" max="1540" width="16.0078125" style="79" customWidth="1"/>
    <col min="1541" max="1541" width="17.890625" style="79" bestFit="1" customWidth="1"/>
    <col min="1542" max="1542" width="14.9296875" style="79" customWidth="1"/>
    <col min="1543" max="1543" width="14.390625" style="79" customWidth="1"/>
    <col min="1544" max="1544" width="13.5859375" style="79" customWidth="1"/>
    <col min="1545" max="1545" width="12.375" style="79" customWidth="1"/>
    <col min="1546" max="1546" width="19.50390625" style="79" customWidth="1"/>
    <col min="1547" max="1547" width="12.5078125" style="79" customWidth="1"/>
    <col min="1548" max="1548" width="13.71875" style="79" customWidth="1"/>
    <col min="1549" max="1549" width="18.16015625" style="79" bestFit="1" customWidth="1"/>
    <col min="1550" max="1794" width="9.14453125" style="79" customWidth="1"/>
    <col min="1795" max="1795" width="72.91015625" style="79" customWidth="1"/>
    <col min="1796" max="1796" width="16.0078125" style="79" customWidth="1"/>
    <col min="1797" max="1797" width="17.890625" style="79" bestFit="1" customWidth="1"/>
    <col min="1798" max="1798" width="14.9296875" style="79" customWidth="1"/>
    <col min="1799" max="1799" width="14.390625" style="79" customWidth="1"/>
    <col min="1800" max="1800" width="13.5859375" style="79" customWidth="1"/>
    <col min="1801" max="1801" width="12.375" style="79" customWidth="1"/>
    <col min="1802" max="1802" width="19.50390625" style="79" customWidth="1"/>
    <col min="1803" max="1803" width="12.5078125" style="79" customWidth="1"/>
    <col min="1804" max="1804" width="13.71875" style="79" customWidth="1"/>
    <col min="1805" max="1805" width="18.16015625" style="79" bestFit="1" customWidth="1"/>
    <col min="1806" max="2050" width="9.14453125" style="79" customWidth="1"/>
    <col min="2051" max="2051" width="72.91015625" style="79" customWidth="1"/>
    <col min="2052" max="2052" width="16.0078125" style="79" customWidth="1"/>
    <col min="2053" max="2053" width="17.890625" style="79" bestFit="1" customWidth="1"/>
    <col min="2054" max="2054" width="14.9296875" style="79" customWidth="1"/>
    <col min="2055" max="2055" width="14.390625" style="79" customWidth="1"/>
    <col min="2056" max="2056" width="13.5859375" style="79" customWidth="1"/>
    <col min="2057" max="2057" width="12.375" style="79" customWidth="1"/>
    <col min="2058" max="2058" width="19.50390625" style="79" customWidth="1"/>
    <col min="2059" max="2059" width="12.5078125" style="79" customWidth="1"/>
    <col min="2060" max="2060" width="13.71875" style="79" customWidth="1"/>
    <col min="2061" max="2061" width="18.16015625" style="79" bestFit="1" customWidth="1"/>
    <col min="2062" max="2306" width="9.14453125" style="79" customWidth="1"/>
    <col min="2307" max="2307" width="72.91015625" style="79" customWidth="1"/>
    <col min="2308" max="2308" width="16.0078125" style="79" customWidth="1"/>
    <col min="2309" max="2309" width="17.890625" style="79" bestFit="1" customWidth="1"/>
    <col min="2310" max="2310" width="14.9296875" style="79" customWidth="1"/>
    <col min="2311" max="2311" width="14.390625" style="79" customWidth="1"/>
    <col min="2312" max="2312" width="13.5859375" style="79" customWidth="1"/>
    <col min="2313" max="2313" width="12.375" style="79" customWidth="1"/>
    <col min="2314" max="2314" width="19.50390625" style="79" customWidth="1"/>
    <col min="2315" max="2315" width="12.5078125" style="79" customWidth="1"/>
    <col min="2316" max="2316" width="13.71875" style="79" customWidth="1"/>
    <col min="2317" max="2317" width="18.16015625" style="79" bestFit="1" customWidth="1"/>
    <col min="2318" max="2562" width="9.14453125" style="79" customWidth="1"/>
    <col min="2563" max="2563" width="72.91015625" style="79" customWidth="1"/>
    <col min="2564" max="2564" width="16.0078125" style="79" customWidth="1"/>
    <col min="2565" max="2565" width="17.890625" style="79" bestFit="1" customWidth="1"/>
    <col min="2566" max="2566" width="14.9296875" style="79" customWidth="1"/>
    <col min="2567" max="2567" width="14.390625" style="79" customWidth="1"/>
    <col min="2568" max="2568" width="13.5859375" style="79" customWidth="1"/>
    <col min="2569" max="2569" width="12.375" style="79" customWidth="1"/>
    <col min="2570" max="2570" width="19.50390625" style="79" customWidth="1"/>
    <col min="2571" max="2571" width="12.5078125" style="79" customWidth="1"/>
    <col min="2572" max="2572" width="13.71875" style="79" customWidth="1"/>
    <col min="2573" max="2573" width="18.16015625" style="79" bestFit="1" customWidth="1"/>
    <col min="2574" max="2818" width="9.14453125" style="79" customWidth="1"/>
    <col min="2819" max="2819" width="72.91015625" style="79" customWidth="1"/>
    <col min="2820" max="2820" width="16.0078125" style="79" customWidth="1"/>
    <col min="2821" max="2821" width="17.890625" style="79" bestFit="1" customWidth="1"/>
    <col min="2822" max="2822" width="14.9296875" style="79" customWidth="1"/>
    <col min="2823" max="2823" width="14.390625" style="79" customWidth="1"/>
    <col min="2824" max="2824" width="13.5859375" style="79" customWidth="1"/>
    <col min="2825" max="2825" width="12.375" style="79" customWidth="1"/>
    <col min="2826" max="2826" width="19.50390625" style="79" customWidth="1"/>
    <col min="2827" max="2827" width="12.5078125" style="79" customWidth="1"/>
    <col min="2828" max="2828" width="13.71875" style="79" customWidth="1"/>
    <col min="2829" max="2829" width="18.16015625" style="79" bestFit="1" customWidth="1"/>
    <col min="2830" max="3074" width="9.14453125" style="79" customWidth="1"/>
    <col min="3075" max="3075" width="72.91015625" style="79" customWidth="1"/>
    <col min="3076" max="3076" width="16.0078125" style="79" customWidth="1"/>
    <col min="3077" max="3077" width="17.890625" style="79" bestFit="1" customWidth="1"/>
    <col min="3078" max="3078" width="14.9296875" style="79" customWidth="1"/>
    <col min="3079" max="3079" width="14.390625" style="79" customWidth="1"/>
    <col min="3080" max="3080" width="13.5859375" style="79" customWidth="1"/>
    <col min="3081" max="3081" width="12.375" style="79" customWidth="1"/>
    <col min="3082" max="3082" width="19.50390625" style="79" customWidth="1"/>
    <col min="3083" max="3083" width="12.5078125" style="79" customWidth="1"/>
    <col min="3084" max="3084" width="13.71875" style="79" customWidth="1"/>
    <col min="3085" max="3085" width="18.16015625" style="79" bestFit="1" customWidth="1"/>
    <col min="3086" max="3330" width="9.14453125" style="79" customWidth="1"/>
    <col min="3331" max="3331" width="72.91015625" style="79" customWidth="1"/>
    <col min="3332" max="3332" width="16.0078125" style="79" customWidth="1"/>
    <col min="3333" max="3333" width="17.890625" style="79" bestFit="1" customWidth="1"/>
    <col min="3334" max="3334" width="14.9296875" style="79" customWidth="1"/>
    <col min="3335" max="3335" width="14.390625" style="79" customWidth="1"/>
    <col min="3336" max="3336" width="13.5859375" style="79" customWidth="1"/>
    <col min="3337" max="3337" width="12.375" style="79" customWidth="1"/>
    <col min="3338" max="3338" width="19.50390625" style="79" customWidth="1"/>
    <col min="3339" max="3339" width="12.5078125" style="79" customWidth="1"/>
    <col min="3340" max="3340" width="13.71875" style="79" customWidth="1"/>
    <col min="3341" max="3341" width="18.16015625" style="79" bestFit="1" customWidth="1"/>
    <col min="3342" max="3586" width="9.14453125" style="79" customWidth="1"/>
    <col min="3587" max="3587" width="72.91015625" style="79" customWidth="1"/>
    <col min="3588" max="3588" width="16.0078125" style="79" customWidth="1"/>
    <col min="3589" max="3589" width="17.890625" style="79" bestFit="1" customWidth="1"/>
    <col min="3590" max="3590" width="14.9296875" style="79" customWidth="1"/>
    <col min="3591" max="3591" width="14.390625" style="79" customWidth="1"/>
    <col min="3592" max="3592" width="13.5859375" style="79" customWidth="1"/>
    <col min="3593" max="3593" width="12.375" style="79" customWidth="1"/>
    <col min="3594" max="3594" width="19.50390625" style="79" customWidth="1"/>
    <col min="3595" max="3595" width="12.5078125" style="79" customWidth="1"/>
    <col min="3596" max="3596" width="13.71875" style="79" customWidth="1"/>
    <col min="3597" max="3597" width="18.16015625" style="79" bestFit="1" customWidth="1"/>
    <col min="3598" max="3842" width="9.14453125" style="79" customWidth="1"/>
    <col min="3843" max="3843" width="72.91015625" style="79" customWidth="1"/>
    <col min="3844" max="3844" width="16.0078125" style="79" customWidth="1"/>
    <col min="3845" max="3845" width="17.890625" style="79" bestFit="1" customWidth="1"/>
    <col min="3846" max="3846" width="14.9296875" style="79" customWidth="1"/>
    <col min="3847" max="3847" width="14.390625" style="79" customWidth="1"/>
    <col min="3848" max="3848" width="13.5859375" style="79" customWidth="1"/>
    <col min="3849" max="3849" width="12.375" style="79" customWidth="1"/>
    <col min="3850" max="3850" width="19.50390625" style="79" customWidth="1"/>
    <col min="3851" max="3851" width="12.5078125" style="79" customWidth="1"/>
    <col min="3852" max="3852" width="13.71875" style="79" customWidth="1"/>
    <col min="3853" max="3853" width="18.16015625" style="79" bestFit="1" customWidth="1"/>
    <col min="3854" max="4098" width="9.14453125" style="79" customWidth="1"/>
    <col min="4099" max="4099" width="72.91015625" style="79" customWidth="1"/>
    <col min="4100" max="4100" width="16.0078125" style="79" customWidth="1"/>
    <col min="4101" max="4101" width="17.890625" style="79" bestFit="1" customWidth="1"/>
    <col min="4102" max="4102" width="14.9296875" style="79" customWidth="1"/>
    <col min="4103" max="4103" width="14.390625" style="79" customWidth="1"/>
    <col min="4104" max="4104" width="13.5859375" style="79" customWidth="1"/>
    <col min="4105" max="4105" width="12.375" style="79" customWidth="1"/>
    <col min="4106" max="4106" width="19.50390625" style="79" customWidth="1"/>
    <col min="4107" max="4107" width="12.5078125" style="79" customWidth="1"/>
    <col min="4108" max="4108" width="13.71875" style="79" customWidth="1"/>
    <col min="4109" max="4109" width="18.16015625" style="79" bestFit="1" customWidth="1"/>
    <col min="4110" max="4354" width="9.14453125" style="79" customWidth="1"/>
    <col min="4355" max="4355" width="72.91015625" style="79" customWidth="1"/>
    <col min="4356" max="4356" width="16.0078125" style="79" customWidth="1"/>
    <col min="4357" max="4357" width="17.890625" style="79" bestFit="1" customWidth="1"/>
    <col min="4358" max="4358" width="14.9296875" style="79" customWidth="1"/>
    <col min="4359" max="4359" width="14.390625" style="79" customWidth="1"/>
    <col min="4360" max="4360" width="13.5859375" style="79" customWidth="1"/>
    <col min="4361" max="4361" width="12.375" style="79" customWidth="1"/>
    <col min="4362" max="4362" width="19.50390625" style="79" customWidth="1"/>
    <col min="4363" max="4363" width="12.5078125" style="79" customWidth="1"/>
    <col min="4364" max="4364" width="13.71875" style="79" customWidth="1"/>
    <col min="4365" max="4365" width="18.16015625" style="79" bestFit="1" customWidth="1"/>
    <col min="4366" max="4610" width="9.14453125" style="79" customWidth="1"/>
    <col min="4611" max="4611" width="72.91015625" style="79" customWidth="1"/>
    <col min="4612" max="4612" width="16.0078125" style="79" customWidth="1"/>
    <col min="4613" max="4613" width="17.890625" style="79" bestFit="1" customWidth="1"/>
    <col min="4614" max="4614" width="14.9296875" style="79" customWidth="1"/>
    <col min="4615" max="4615" width="14.390625" style="79" customWidth="1"/>
    <col min="4616" max="4616" width="13.5859375" style="79" customWidth="1"/>
    <col min="4617" max="4617" width="12.375" style="79" customWidth="1"/>
    <col min="4618" max="4618" width="19.50390625" style="79" customWidth="1"/>
    <col min="4619" max="4619" width="12.5078125" style="79" customWidth="1"/>
    <col min="4620" max="4620" width="13.71875" style="79" customWidth="1"/>
    <col min="4621" max="4621" width="18.16015625" style="79" bestFit="1" customWidth="1"/>
    <col min="4622" max="4866" width="9.14453125" style="79" customWidth="1"/>
    <col min="4867" max="4867" width="72.91015625" style="79" customWidth="1"/>
    <col min="4868" max="4868" width="16.0078125" style="79" customWidth="1"/>
    <col min="4869" max="4869" width="17.890625" style="79" bestFit="1" customWidth="1"/>
    <col min="4870" max="4870" width="14.9296875" style="79" customWidth="1"/>
    <col min="4871" max="4871" width="14.390625" style="79" customWidth="1"/>
    <col min="4872" max="4872" width="13.5859375" style="79" customWidth="1"/>
    <col min="4873" max="4873" width="12.375" style="79" customWidth="1"/>
    <col min="4874" max="4874" width="19.50390625" style="79" customWidth="1"/>
    <col min="4875" max="4875" width="12.5078125" style="79" customWidth="1"/>
    <col min="4876" max="4876" width="13.71875" style="79" customWidth="1"/>
    <col min="4877" max="4877" width="18.16015625" style="79" bestFit="1" customWidth="1"/>
    <col min="4878" max="5122" width="9.14453125" style="79" customWidth="1"/>
    <col min="5123" max="5123" width="72.91015625" style="79" customWidth="1"/>
    <col min="5124" max="5124" width="16.0078125" style="79" customWidth="1"/>
    <col min="5125" max="5125" width="17.890625" style="79" bestFit="1" customWidth="1"/>
    <col min="5126" max="5126" width="14.9296875" style="79" customWidth="1"/>
    <col min="5127" max="5127" width="14.390625" style="79" customWidth="1"/>
    <col min="5128" max="5128" width="13.5859375" style="79" customWidth="1"/>
    <col min="5129" max="5129" width="12.375" style="79" customWidth="1"/>
    <col min="5130" max="5130" width="19.50390625" style="79" customWidth="1"/>
    <col min="5131" max="5131" width="12.5078125" style="79" customWidth="1"/>
    <col min="5132" max="5132" width="13.71875" style="79" customWidth="1"/>
    <col min="5133" max="5133" width="18.16015625" style="79" bestFit="1" customWidth="1"/>
    <col min="5134" max="5378" width="9.14453125" style="79" customWidth="1"/>
    <col min="5379" max="5379" width="72.91015625" style="79" customWidth="1"/>
    <col min="5380" max="5380" width="16.0078125" style="79" customWidth="1"/>
    <col min="5381" max="5381" width="17.890625" style="79" bestFit="1" customWidth="1"/>
    <col min="5382" max="5382" width="14.9296875" style="79" customWidth="1"/>
    <col min="5383" max="5383" width="14.390625" style="79" customWidth="1"/>
    <col min="5384" max="5384" width="13.5859375" style="79" customWidth="1"/>
    <col min="5385" max="5385" width="12.375" style="79" customWidth="1"/>
    <col min="5386" max="5386" width="19.50390625" style="79" customWidth="1"/>
    <col min="5387" max="5387" width="12.5078125" style="79" customWidth="1"/>
    <col min="5388" max="5388" width="13.71875" style="79" customWidth="1"/>
    <col min="5389" max="5389" width="18.16015625" style="79" bestFit="1" customWidth="1"/>
    <col min="5390" max="5634" width="9.14453125" style="79" customWidth="1"/>
    <col min="5635" max="5635" width="72.91015625" style="79" customWidth="1"/>
    <col min="5636" max="5636" width="16.0078125" style="79" customWidth="1"/>
    <col min="5637" max="5637" width="17.890625" style="79" bestFit="1" customWidth="1"/>
    <col min="5638" max="5638" width="14.9296875" style="79" customWidth="1"/>
    <col min="5639" max="5639" width="14.390625" style="79" customWidth="1"/>
    <col min="5640" max="5640" width="13.5859375" style="79" customWidth="1"/>
    <col min="5641" max="5641" width="12.375" style="79" customWidth="1"/>
    <col min="5642" max="5642" width="19.50390625" style="79" customWidth="1"/>
    <col min="5643" max="5643" width="12.5078125" style="79" customWidth="1"/>
    <col min="5644" max="5644" width="13.71875" style="79" customWidth="1"/>
    <col min="5645" max="5645" width="18.16015625" style="79" bestFit="1" customWidth="1"/>
    <col min="5646" max="5890" width="9.14453125" style="79" customWidth="1"/>
    <col min="5891" max="5891" width="72.91015625" style="79" customWidth="1"/>
    <col min="5892" max="5892" width="16.0078125" style="79" customWidth="1"/>
    <col min="5893" max="5893" width="17.890625" style="79" bestFit="1" customWidth="1"/>
    <col min="5894" max="5894" width="14.9296875" style="79" customWidth="1"/>
    <col min="5895" max="5895" width="14.390625" style="79" customWidth="1"/>
    <col min="5896" max="5896" width="13.5859375" style="79" customWidth="1"/>
    <col min="5897" max="5897" width="12.375" style="79" customWidth="1"/>
    <col min="5898" max="5898" width="19.50390625" style="79" customWidth="1"/>
    <col min="5899" max="5899" width="12.5078125" style="79" customWidth="1"/>
    <col min="5900" max="5900" width="13.71875" style="79" customWidth="1"/>
    <col min="5901" max="5901" width="18.16015625" style="79" bestFit="1" customWidth="1"/>
    <col min="5902" max="6146" width="9.14453125" style="79" customWidth="1"/>
    <col min="6147" max="6147" width="72.91015625" style="79" customWidth="1"/>
    <col min="6148" max="6148" width="16.0078125" style="79" customWidth="1"/>
    <col min="6149" max="6149" width="17.890625" style="79" bestFit="1" customWidth="1"/>
    <col min="6150" max="6150" width="14.9296875" style="79" customWidth="1"/>
    <col min="6151" max="6151" width="14.390625" style="79" customWidth="1"/>
    <col min="6152" max="6152" width="13.5859375" style="79" customWidth="1"/>
    <col min="6153" max="6153" width="12.375" style="79" customWidth="1"/>
    <col min="6154" max="6154" width="19.50390625" style="79" customWidth="1"/>
    <col min="6155" max="6155" width="12.5078125" style="79" customWidth="1"/>
    <col min="6156" max="6156" width="13.71875" style="79" customWidth="1"/>
    <col min="6157" max="6157" width="18.16015625" style="79" bestFit="1" customWidth="1"/>
    <col min="6158" max="6402" width="9.14453125" style="79" customWidth="1"/>
    <col min="6403" max="6403" width="72.91015625" style="79" customWidth="1"/>
    <col min="6404" max="6404" width="16.0078125" style="79" customWidth="1"/>
    <col min="6405" max="6405" width="17.890625" style="79" bestFit="1" customWidth="1"/>
    <col min="6406" max="6406" width="14.9296875" style="79" customWidth="1"/>
    <col min="6407" max="6407" width="14.390625" style="79" customWidth="1"/>
    <col min="6408" max="6408" width="13.5859375" style="79" customWidth="1"/>
    <col min="6409" max="6409" width="12.375" style="79" customWidth="1"/>
    <col min="6410" max="6410" width="19.50390625" style="79" customWidth="1"/>
    <col min="6411" max="6411" width="12.5078125" style="79" customWidth="1"/>
    <col min="6412" max="6412" width="13.71875" style="79" customWidth="1"/>
    <col min="6413" max="6413" width="18.16015625" style="79" bestFit="1" customWidth="1"/>
    <col min="6414" max="6658" width="9.14453125" style="79" customWidth="1"/>
    <col min="6659" max="6659" width="72.91015625" style="79" customWidth="1"/>
    <col min="6660" max="6660" width="16.0078125" style="79" customWidth="1"/>
    <col min="6661" max="6661" width="17.890625" style="79" bestFit="1" customWidth="1"/>
    <col min="6662" max="6662" width="14.9296875" style="79" customWidth="1"/>
    <col min="6663" max="6663" width="14.390625" style="79" customWidth="1"/>
    <col min="6664" max="6664" width="13.5859375" style="79" customWidth="1"/>
    <col min="6665" max="6665" width="12.375" style="79" customWidth="1"/>
    <col min="6666" max="6666" width="19.50390625" style="79" customWidth="1"/>
    <col min="6667" max="6667" width="12.5078125" style="79" customWidth="1"/>
    <col min="6668" max="6668" width="13.71875" style="79" customWidth="1"/>
    <col min="6669" max="6669" width="18.16015625" style="79" bestFit="1" customWidth="1"/>
    <col min="6670" max="6914" width="9.14453125" style="79" customWidth="1"/>
    <col min="6915" max="6915" width="72.91015625" style="79" customWidth="1"/>
    <col min="6916" max="6916" width="16.0078125" style="79" customWidth="1"/>
    <col min="6917" max="6917" width="17.890625" style="79" bestFit="1" customWidth="1"/>
    <col min="6918" max="6918" width="14.9296875" style="79" customWidth="1"/>
    <col min="6919" max="6919" width="14.390625" style="79" customWidth="1"/>
    <col min="6920" max="6920" width="13.5859375" style="79" customWidth="1"/>
    <col min="6921" max="6921" width="12.375" style="79" customWidth="1"/>
    <col min="6922" max="6922" width="19.50390625" style="79" customWidth="1"/>
    <col min="6923" max="6923" width="12.5078125" style="79" customWidth="1"/>
    <col min="6924" max="6924" width="13.71875" style="79" customWidth="1"/>
    <col min="6925" max="6925" width="18.16015625" style="79" bestFit="1" customWidth="1"/>
    <col min="6926" max="7170" width="9.14453125" style="79" customWidth="1"/>
    <col min="7171" max="7171" width="72.91015625" style="79" customWidth="1"/>
    <col min="7172" max="7172" width="16.0078125" style="79" customWidth="1"/>
    <col min="7173" max="7173" width="17.890625" style="79" bestFit="1" customWidth="1"/>
    <col min="7174" max="7174" width="14.9296875" style="79" customWidth="1"/>
    <col min="7175" max="7175" width="14.390625" style="79" customWidth="1"/>
    <col min="7176" max="7176" width="13.5859375" style="79" customWidth="1"/>
    <col min="7177" max="7177" width="12.375" style="79" customWidth="1"/>
    <col min="7178" max="7178" width="19.50390625" style="79" customWidth="1"/>
    <col min="7179" max="7179" width="12.5078125" style="79" customWidth="1"/>
    <col min="7180" max="7180" width="13.71875" style="79" customWidth="1"/>
    <col min="7181" max="7181" width="18.16015625" style="79" bestFit="1" customWidth="1"/>
    <col min="7182" max="7426" width="9.14453125" style="79" customWidth="1"/>
    <col min="7427" max="7427" width="72.91015625" style="79" customWidth="1"/>
    <col min="7428" max="7428" width="16.0078125" style="79" customWidth="1"/>
    <col min="7429" max="7429" width="17.890625" style="79" bestFit="1" customWidth="1"/>
    <col min="7430" max="7430" width="14.9296875" style="79" customWidth="1"/>
    <col min="7431" max="7431" width="14.390625" style="79" customWidth="1"/>
    <col min="7432" max="7432" width="13.5859375" style="79" customWidth="1"/>
    <col min="7433" max="7433" width="12.375" style="79" customWidth="1"/>
    <col min="7434" max="7434" width="19.50390625" style="79" customWidth="1"/>
    <col min="7435" max="7435" width="12.5078125" style="79" customWidth="1"/>
    <col min="7436" max="7436" width="13.71875" style="79" customWidth="1"/>
    <col min="7437" max="7437" width="18.16015625" style="79" bestFit="1" customWidth="1"/>
    <col min="7438" max="7682" width="9.14453125" style="79" customWidth="1"/>
    <col min="7683" max="7683" width="72.91015625" style="79" customWidth="1"/>
    <col min="7684" max="7684" width="16.0078125" style="79" customWidth="1"/>
    <col min="7685" max="7685" width="17.890625" style="79" bestFit="1" customWidth="1"/>
    <col min="7686" max="7686" width="14.9296875" style="79" customWidth="1"/>
    <col min="7687" max="7687" width="14.390625" style="79" customWidth="1"/>
    <col min="7688" max="7688" width="13.5859375" style="79" customWidth="1"/>
    <col min="7689" max="7689" width="12.375" style="79" customWidth="1"/>
    <col min="7690" max="7690" width="19.50390625" style="79" customWidth="1"/>
    <col min="7691" max="7691" width="12.5078125" style="79" customWidth="1"/>
    <col min="7692" max="7692" width="13.71875" style="79" customWidth="1"/>
    <col min="7693" max="7693" width="18.16015625" style="79" bestFit="1" customWidth="1"/>
    <col min="7694" max="7938" width="9.14453125" style="79" customWidth="1"/>
    <col min="7939" max="7939" width="72.91015625" style="79" customWidth="1"/>
    <col min="7940" max="7940" width="16.0078125" style="79" customWidth="1"/>
    <col min="7941" max="7941" width="17.890625" style="79" bestFit="1" customWidth="1"/>
    <col min="7942" max="7942" width="14.9296875" style="79" customWidth="1"/>
    <col min="7943" max="7943" width="14.390625" style="79" customWidth="1"/>
    <col min="7944" max="7944" width="13.5859375" style="79" customWidth="1"/>
    <col min="7945" max="7945" width="12.375" style="79" customWidth="1"/>
    <col min="7946" max="7946" width="19.50390625" style="79" customWidth="1"/>
    <col min="7947" max="7947" width="12.5078125" style="79" customWidth="1"/>
    <col min="7948" max="7948" width="13.71875" style="79" customWidth="1"/>
    <col min="7949" max="7949" width="18.16015625" style="79" bestFit="1" customWidth="1"/>
    <col min="7950" max="8194" width="9.14453125" style="79" customWidth="1"/>
    <col min="8195" max="8195" width="72.91015625" style="79" customWidth="1"/>
    <col min="8196" max="8196" width="16.0078125" style="79" customWidth="1"/>
    <col min="8197" max="8197" width="17.890625" style="79" bestFit="1" customWidth="1"/>
    <col min="8198" max="8198" width="14.9296875" style="79" customWidth="1"/>
    <col min="8199" max="8199" width="14.390625" style="79" customWidth="1"/>
    <col min="8200" max="8200" width="13.5859375" style="79" customWidth="1"/>
    <col min="8201" max="8201" width="12.375" style="79" customWidth="1"/>
    <col min="8202" max="8202" width="19.50390625" style="79" customWidth="1"/>
    <col min="8203" max="8203" width="12.5078125" style="79" customWidth="1"/>
    <col min="8204" max="8204" width="13.71875" style="79" customWidth="1"/>
    <col min="8205" max="8205" width="18.16015625" style="79" bestFit="1" customWidth="1"/>
    <col min="8206" max="8450" width="9.14453125" style="79" customWidth="1"/>
    <col min="8451" max="8451" width="72.91015625" style="79" customWidth="1"/>
    <col min="8452" max="8452" width="16.0078125" style="79" customWidth="1"/>
    <col min="8453" max="8453" width="17.890625" style="79" bestFit="1" customWidth="1"/>
    <col min="8454" max="8454" width="14.9296875" style="79" customWidth="1"/>
    <col min="8455" max="8455" width="14.390625" style="79" customWidth="1"/>
    <col min="8456" max="8456" width="13.5859375" style="79" customWidth="1"/>
    <col min="8457" max="8457" width="12.375" style="79" customWidth="1"/>
    <col min="8458" max="8458" width="19.50390625" style="79" customWidth="1"/>
    <col min="8459" max="8459" width="12.5078125" style="79" customWidth="1"/>
    <col min="8460" max="8460" width="13.71875" style="79" customWidth="1"/>
    <col min="8461" max="8461" width="18.16015625" style="79" bestFit="1" customWidth="1"/>
    <col min="8462" max="8706" width="9.14453125" style="79" customWidth="1"/>
    <col min="8707" max="8707" width="72.91015625" style="79" customWidth="1"/>
    <col min="8708" max="8708" width="16.0078125" style="79" customWidth="1"/>
    <col min="8709" max="8709" width="17.890625" style="79" bestFit="1" customWidth="1"/>
    <col min="8710" max="8710" width="14.9296875" style="79" customWidth="1"/>
    <col min="8711" max="8711" width="14.390625" style="79" customWidth="1"/>
    <col min="8712" max="8712" width="13.5859375" style="79" customWidth="1"/>
    <col min="8713" max="8713" width="12.375" style="79" customWidth="1"/>
    <col min="8714" max="8714" width="19.50390625" style="79" customWidth="1"/>
    <col min="8715" max="8715" width="12.5078125" style="79" customWidth="1"/>
    <col min="8716" max="8716" width="13.71875" style="79" customWidth="1"/>
    <col min="8717" max="8717" width="18.16015625" style="79" bestFit="1" customWidth="1"/>
    <col min="8718" max="8962" width="9.14453125" style="79" customWidth="1"/>
    <col min="8963" max="8963" width="72.91015625" style="79" customWidth="1"/>
    <col min="8964" max="8964" width="16.0078125" style="79" customWidth="1"/>
    <col min="8965" max="8965" width="17.890625" style="79" bestFit="1" customWidth="1"/>
    <col min="8966" max="8966" width="14.9296875" style="79" customWidth="1"/>
    <col min="8967" max="8967" width="14.390625" style="79" customWidth="1"/>
    <col min="8968" max="8968" width="13.5859375" style="79" customWidth="1"/>
    <col min="8969" max="8969" width="12.375" style="79" customWidth="1"/>
    <col min="8970" max="8970" width="19.50390625" style="79" customWidth="1"/>
    <col min="8971" max="8971" width="12.5078125" style="79" customWidth="1"/>
    <col min="8972" max="8972" width="13.71875" style="79" customWidth="1"/>
    <col min="8973" max="8973" width="18.16015625" style="79" bestFit="1" customWidth="1"/>
    <col min="8974" max="9218" width="9.14453125" style="79" customWidth="1"/>
    <col min="9219" max="9219" width="72.91015625" style="79" customWidth="1"/>
    <col min="9220" max="9220" width="16.0078125" style="79" customWidth="1"/>
    <col min="9221" max="9221" width="17.890625" style="79" bestFit="1" customWidth="1"/>
    <col min="9222" max="9222" width="14.9296875" style="79" customWidth="1"/>
    <col min="9223" max="9223" width="14.390625" style="79" customWidth="1"/>
    <col min="9224" max="9224" width="13.5859375" style="79" customWidth="1"/>
    <col min="9225" max="9225" width="12.375" style="79" customWidth="1"/>
    <col min="9226" max="9226" width="19.50390625" style="79" customWidth="1"/>
    <col min="9227" max="9227" width="12.5078125" style="79" customWidth="1"/>
    <col min="9228" max="9228" width="13.71875" style="79" customWidth="1"/>
    <col min="9229" max="9229" width="18.16015625" style="79" bestFit="1" customWidth="1"/>
    <col min="9230" max="9474" width="9.14453125" style="79" customWidth="1"/>
    <col min="9475" max="9475" width="72.91015625" style="79" customWidth="1"/>
    <col min="9476" max="9476" width="16.0078125" style="79" customWidth="1"/>
    <col min="9477" max="9477" width="17.890625" style="79" bestFit="1" customWidth="1"/>
    <col min="9478" max="9478" width="14.9296875" style="79" customWidth="1"/>
    <col min="9479" max="9479" width="14.390625" style="79" customWidth="1"/>
    <col min="9480" max="9480" width="13.5859375" style="79" customWidth="1"/>
    <col min="9481" max="9481" width="12.375" style="79" customWidth="1"/>
    <col min="9482" max="9482" width="19.50390625" style="79" customWidth="1"/>
    <col min="9483" max="9483" width="12.5078125" style="79" customWidth="1"/>
    <col min="9484" max="9484" width="13.71875" style="79" customWidth="1"/>
    <col min="9485" max="9485" width="18.16015625" style="79" bestFit="1" customWidth="1"/>
    <col min="9486" max="9730" width="9.14453125" style="79" customWidth="1"/>
    <col min="9731" max="9731" width="72.91015625" style="79" customWidth="1"/>
    <col min="9732" max="9732" width="16.0078125" style="79" customWidth="1"/>
    <col min="9733" max="9733" width="17.890625" style="79" bestFit="1" customWidth="1"/>
    <col min="9734" max="9734" width="14.9296875" style="79" customWidth="1"/>
    <col min="9735" max="9735" width="14.390625" style="79" customWidth="1"/>
    <col min="9736" max="9736" width="13.5859375" style="79" customWidth="1"/>
    <col min="9737" max="9737" width="12.375" style="79" customWidth="1"/>
    <col min="9738" max="9738" width="19.50390625" style="79" customWidth="1"/>
    <col min="9739" max="9739" width="12.5078125" style="79" customWidth="1"/>
    <col min="9740" max="9740" width="13.71875" style="79" customWidth="1"/>
    <col min="9741" max="9741" width="18.16015625" style="79" bestFit="1" customWidth="1"/>
    <col min="9742" max="9986" width="9.14453125" style="79" customWidth="1"/>
    <col min="9987" max="9987" width="72.91015625" style="79" customWidth="1"/>
    <col min="9988" max="9988" width="16.0078125" style="79" customWidth="1"/>
    <col min="9989" max="9989" width="17.890625" style="79" bestFit="1" customWidth="1"/>
    <col min="9990" max="9990" width="14.9296875" style="79" customWidth="1"/>
    <col min="9991" max="9991" width="14.390625" style="79" customWidth="1"/>
    <col min="9992" max="9992" width="13.5859375" style="79" customWidth="1"/>
    <col min="9993" max="9993" width="12.375" style="79" customWidth="1"/>
    <col min="9994" max="9994" width="19.50390625" style="79" customWidth="1"/>
    <col min="9995" max="9995" width="12.5078125" style="79" customWidth="1"/>
    <col min="9996" max="9996" width="13.71875" style="79" customWidth="1"/>
    <col min="9997" max="9997" width="18.16015625" style="79" bestFit="1" customWidth="1"/>
    <col min="9998" max="10242" width="9.14453125" style="79" customWidth="1"/>
    <col min="10243" max="10243" width="72.91015625" style="79" customWidth="1"/>
    <col min="10244" max="10244" width="16.0078125" style="79" customWidth="1"/>
    <col min="10245" max="10245" width="17.890625" style="79" bestFit="1" customWidth="1"/>
    <col min="10246" max="10246" width="14.9296875" style="79" customWidth="1"/>
    <col min="10247" max="10247" width="14.390625" style="79" customWidth="1"/>
    <col min="10248" max="10248" width="13.5859375" style="79" customWidth="1"/>
    <col min="10249" max="10249" width="12.375" style="79" customWidth="1"/>
    <col min="10250" max="10250" width="19.50390625" style="79" customWidth="1"/>
    <col min="10251" max="10251" width="12.5078125" style="79" customWidth="1"/>
    <col min="10252" max="10252" width="13.71875" style="79" customWidth="1"/>
    <col min="10253" max="10253" width="18.16015625" style="79" bestFit="1" customWidth="1"/>
    <col min="10254" max="10498" width="9.14453125" style="79" customWidth="1"/>
    <col min="10499" max="10499" width="72.91015625" style="79" customWidth="1"/>
    <col min="10500" max="10500" width="16.0078125" style="79" customWidth="1"/>
    <col min="10501" max="10501" width="17.890625" style="79" bestFit="1" customWidth="1"/>
    <col min="10502" max="10502" width="14.9296875" style="79" customWidth="1"/>
    <col min="10503" max="10503" width="14.390625" style="79" customWidth="1"/>
    <col min="10504" max="10504" width="13.5859375" style="79" customWidth="1"/>
    <col min="10505" max="10505" width="12.375" style="79" customWidth="1"/>
    <col min="10506" max="10506" width="19.50390625" style="79" customWidth="1"/>
    <col min="10507" max="10507" width="12.5078125" style="79" customWidth="1"/>
    <col min="10508" max="10508" width="13.71875" style="79" customWidth="1"/>
    <col min="10509" max="10509" width="18.16015625" style="79" bestFit="1" customWidth="1"/>
    <col min="10510" max="10754" width="9.14453125" style="79" customWidth="1"/>
    <col min="10755" max="10755" width="72.91015625" style="79" customWidth="1"/>
    <col min="10756" max="10756" width="16.0078125" style="79" customWidth="1"/>
    <col min="10757" max="10757" width="17.890625" style="79" bestFit="1" customWidth="1"/>
    <col min="10758" max="10758" width="14.9296875" style="79" customWidth="1"/>
    <col min="10759" max="10759" width="14.390625" style="79" customWidth="1"/>
    <col min="10760" max="10760" width="13.5859375" style="79" customWidth="1"/>
    <col min="10761" max="10761" width="12.375" style="79" customWidth="1"/>
    <col min="10762" max="10762" width="19.50390625" style="79" customWidth="1"/>
    <col min="10763" max="10763" width="12.5078125" style="79" customWidth="1"/>
    <col min="10764" max="10764" width="13.71875" style="79" customWidth="1"/>
    <col min="10765" max="10765" width="18.16015625" style="79" bestFit="1" customWidth="1"/>
    <col min="10766" max="11010" width="9.14453125" style="79" customWidth="1"/>
    <col min="11011" max="11011" width="72.91015625" style="79" customWidth="1"/>
    <col min="11012" max="11012" width="16.0078125" style="79" customWidth="1"/>
    <col min="11013" max="11013" width="17.890625" style="79" bestFit="1" customWidth="1"/>
    <col min="11014" max="11014" width="14.9296875" style="79" customWidth="1"/>
    <col min="11015" max="11015" width="14.390625" style="79" customWidth="1"/>
    <col min="11016" max="11016" width="13.5859375" style="79" customWidth="1"/>
    <col min="11017" max="11017" width="12.375" style="79" customWidth="1"/>
    <col min="11018" max="11018" width="19.50390625" style="79" customWidth="1"/>
    <col min="11019" max="11019" width="12.5078125" style="79" customWidth="1"/>
    <col min="11020" max="11020" width="13.71875" style="79" customWidth="1"/>
    <col min="11021" max="11021" width="18.16015625" style="79" bestFit="1" customWidth="1"/>
    <col min="11022" max="11266" width="9.14453125" style="79" customWidth="1"/>
    <col min="11267" max="11267" width="72.91015625" style="79" customWidth="1"/>
    <col min="11268" max="11268" width="16.0078125" style="79" customWidth="1"/>
    <col min="11269" max="11269" width="17.890625" style="79" bestFit="1" customWidth="1"/>
    <col min="11270" max="11270" width="14.9296875" style="79" customWidth="1"/>
    <col min="11271" max="11271" width="14.390625" style="79" customWidth="1"/>
    <col min="11272" max="11272" width="13.5859375" style="79" customWidth="1"/>
    <col min="11273" max="11273" width="12.375" style="79" customWidth="1"/>
    <col min="11274" max="11274" width="19.50390625" style="79" customWidth="1"/>
    <col min="11275" max="11275" width="12.5078125" style="79" customWidth="1"/>
    <col min="11276" max="11276" width="13.71875" style="79" customWidth="1"/>
    <col min="11277" max="11277" width="18.16015625" style="79" bestFit="1" customWidth="1"/>
    <col min="11278" max="11522" width="9.14453125" style="79" customWidth="1"/>
    <col min="11523" max="11523" width="72.91015625" style="79" customWidth="1"/>
    <col min="11524" max="11524" width="16.0078125" style="79" customWidth="1"/>
    <col min="11525" max="11525" width="17.890625" style="79" bestFit="1" customWidth="1"/>
    <col min="11526" max="11526" width="14.9296875" style="79" customWidth="1"/>
    <col min="11527" max="11527" width="14.390625" style="79" customWidth="1"/>
    <col min="11528" max="11528" width="13.5859375" style="79" customWidth="1"/>
    <col min="11529" max="11529" width="12.375" style="79" customWidth="1"/>
    <col min="11530" max="11530" width="19.50390625" style="79" customWidth="1"/>
    <col min="11531" max="11531" width="12.5078125" style="79" customWidth="1"/>
    <col min="11532" max="11532" width="13.71875" style="79" customWidth="1"/>
    <col min="11533" max="11533" width="18.16015625" style="79" bestFit="1" customWidth="1"/>
    <col min="11534" max="11778" width="9.14453125" style="79" customWidth="1"/>
    <col min="11779" max="11779" width="72.91015625" style="79" customWidth="1"/>
    <col min="11780" max="11780" width="16.0078125" style="79" customWidth="1"/>
    <col min="11781" max="11781" width="17.890625" style="79" bestFit="1" customWidth="1"/>
    <col min="11782" max="11782" width="14.9296875" style="79" customWidth="1"/>
    <col min="11783" max="11783" width="14.390625" style="79" customWidth="1"/>
    <col min="11784" max="11784" width="13.5859375" style="79" customWidth="1"/>
    <col min="11785" max="11785" width="12.375" style="79" customWidth="1"/>
    <col min="11786" max="11786" width="19.50390625" style="79" customWidth="1"/>
    <col min="11787" max="11787" width="12.5078125" style="79" customWidth="1"/>
    <col min="11788" max="11788" width="13.71875" style="79" customWidth="1"/>
    <col min="11789" max="11789" width="18.16015625" style="79" bestFit="1" customWidth="1"/>
    <col min="11790" max="12034" width="9.14453125" style="79" customWidth="1"/>
    <col min="12035" max="12035" width="72.91015625" style="79" customWidth="1"/>
    <col min="12036" max="12036" width="16.0078125" style="79" customWidth="1"/>
    <col min="12037" max="12037" width="17.890625" style="79" bestFit="1" customWidth="1"/>
    <col min="12038" max="12038" width="14.9296875" style="79" customWidth="1"/>
    <col min="12039" max="12039" width="14.390625" style="79" customWidth="1"/>
    <col min="12040" max="12040" width="13.5859375" style="79" customWidth="1"/>
    <col min="12041" max="12041" width="12.375" style="79" customWidth="1"/>
    <col min="12042" max="12042" width="19.50390625" style="79" customWidth="1"/>
    <col min="12043" max="12043" width="12.5078125" style="79" customWidth="1"/>
    <col min="12044" max="12044" width="13.71875" style="79" customWidth="1"/>
    <col min="12045" max="12045" width="18.16015625" style="79" bestFit="1" customWidth="1"/>
    <col min="12046" max="12290" width="9.14453125" style="79" customWidth="1"/>
    <col min="12291" max="12291" width="72.91015625" style="79" customWidth="1"/>
    <col min="12292" max="12292" width="16.0078125" style="79" customWidth="1"/>
    <col min="12293" max="12293" width="17.890625" style="79" bestFit="1" customWidth="1"/>
    <col min="12294" max="12294" width="14.9296875" style="79" customWidth="1"/>
    <col min="12295" max="12295" width="14.390625" style="79" customWidth="1"/>
    <col min="12296" max="12296" width="13.5859375" style="79" customWidth="1"/>
    <col min="12297" max="12297" width="12.375" style="79" customWidth="1"/>
    <col min="12298" max="12298" width="19.50390625" style="79" customWidth="1"/>
    <col min="12299" max="12299" width="12.5078125" style="79" customWidth="1"/>
    <col min="12300" max="12300" width="13.71875" style="79" customWidth="1"/>
    <col min="12301" max="12301" width="18.16015625" style="79" bestFit="1" customWidth="1"/>
    <col min="12302" max="12546" width="9.14453125" style="79" customWidth="1"/>
    <col min="12547" max="12547" width="72.91015625" style="79" customWidth="1"/>
    <col min="12548" max="12548" width="16.0078125" style="79" customWidth="1"/>
    <col min="12549" max="12549" width="17.890625" style="79" bestFit="1" customWidth="1"/>
    <col min="12550" max="12550" width="14.9296875" style="79" customWidth="1"/>
    <col min="12551" max="12551" width="14.390625" style="79" customWidth="1"/>
    <col min="12552" max="12552" width="13.5859375" style="79" customWidth="1"/>
    <col min="12553" max="12553" width="12.375" style="79" customWidth="1"/>
    <col min="12554" max="12554" width="19.50390625" style="79" customWidth="1"/>
    <col min="12555" max="12555" width="12.5078125" style="79" customWidth="1"/>
    <col min="12556" max="12556" width="13.71875" style="79" customWidth="1"/>
    <col min="12557" max="12557" width="18.16015625" style="79" bestFit="1" customWidth="1"/>
    <col min="12558" max="12802" width="9.14453125" style="79" customWidth="1"/>
    <col min="12803" max="12803" width="72.91015625" style="79" customWidth="1"/>
    <col min="12804" max="12804" width="16.0078125" style="79" customWidth="1"/>
    <col min="12805" max="12805" width="17.890625" style="79" bestFit="1" customWidth="1"/>
    <col min="12806" max="12806" width="14.9296875" style="79" customWidth="1"/>
    <col min="12807" max="12807" width="14.390625" style="79" customWidth="1"/>
    <col min="12808" max="12808" width="13.5859375" style="79" customWidth="1"/>
    <col min="12809" max="12809" width="12.375" style="79" customWidth="1"/>
    <col min="12810" max="12810" width="19.50390625" style="79" customWidth="1"/>
    <col min="12811" max="12811" width="12.5078125" style="79" customWidth="1"/>
    <col min="12812" max="12812" width="13.71875" style="79" customWidth="1"/>
    <col min="12813" max="12813" width="18.16015625" style="79" bestFit="1" customWidth="1"/>
    <col min="12814" max="13058" width="9.14453125" style="79" customWidth="1"/>
    <col min="13059" max="13059" width="72.91015625" style="79" customWidth="1"/>
    <col min="13060" max="13060" width="16.0078125" style="79" customWidth="1"/>
    <col min="13061" max="13061" width="17.890625" style="79" bestFit="1" customWidth="1"/>
    <col min="13062" max="13062" width="14.9296875" style="79" customWidth="1"/>
    <col min="13063" max="13063" width="14.390625" style="79" customWidth="1"/>
    <col min="13064" max="13064" width="13.5859375" style="79" customWidth="1"/>
    <col min="13065" max="13065" width="12.375" style="79" customWidth="1"/>
    <col min="13066" max="13066" width="19.50390625" style="79" customWidth="1"/>
    <col min="13067" max="13067" width="12.5078125" style="79" customWidth="1"/>
    <col min="13068" max="13068" width="13.71875" style="79" customWidth="1"/>
    <col min="13069" max="13069" width="18.16015625" style="79" bestFit="1" customWidth="1"/>
    <col min="13070" max="13314" width="9.14453125" style="79" customWidth="1"/>
    <col min="13315" max="13315" width="72.91015625" style="79" customWidth="1"/>
    <col min="13316" max="13316" width="16.0078125" style="79" customWidth="1"/>
    <col min="13317" max="13317" width="17.890625" style="79" bestFit="1" customWidth="1"/>
    <col min="13318" max="13318" width="14.9296875" style="79" customWidth="1"/>
    <col min="13319" max="13319" width="14.390625" style="79" customWidth="1"/>
    <col min="13320" max="13320" width="13.5859375" style="79" customWidth="1"/>
    <col min="13321" max="13321" width="12.375" style="79" customWidth="1"/>
    <col min="13322" max="13322" width="19.50390625" style="79" customWidth="1"/>
    <col min="13323" max="13323" width="12.5078125" style="79" customWidth="1"/>
    <col min="13324" max="13324" width="13.71875" style="79" customWidth="1"/>
    <col min="13325" max="13325" width="18.16015625" style="79" bestFit="1" customWidth="1"/>
    <col min="13326" max="13570" width="9.14453125" style="79" customWidth="1"/>
    <col min="13571" max="13571" width="72.91015625" style="79" customWidth="1"/>
    <col min="13572" max="13572" width="16.0078125" style="79" customWidth="1"/>
    <col min="13573" max="13573" width="17.890625" style="79" bestFit="1" customWidth="1"/>
    <col min="13574" max="13574" width="14.9296875" style="79" customWidth="1"/>
    <col min="13575" max="13575" width="14.390625" style="79" customWidth="1"/>
    <col min="13576" max="13576" width="13.5859375" style="79" customWidth="1"/>
    <col min="13577" max="13577" width="12.375" style="79" customWidth="1"/>
    <col min="13578" max="13578" width="19.50390625" style="79" customWidth="1"/>
    <col min="13579" max="13579" width="12.5078125" style="79" customWidth="1"/>
    <col min="13580" max="13580" width="13.71875" style="79" customWidth="1"/>
    <col min="13581" max="13581" width="18.16015625" style="79" bestFit="1" customWidth="1"/>
    <col min="13582" max="13826" width="9.14453125" style="79" customWidth="1"/>
    <col min="13827" max="13827" width="72.91015625" style="79" customWidth="1"/>
    <col min="13828" max="13828" width="16.0078125" style="79" customWidth="1"/>
    <col min="13829" max="13829" width="17.890625" style="79" bestFit="1" customWidth="1"/>
    <col min="13830" max="13830" width="14.9296875" style="79" customWidth="1"/>
    <col min="13831" max="13831" width="14.390625" style="79" customWidth="1"/>
    <col min="13832" max="13832" width="13.5859375" style="79" customWidth="1"/>
    <col min="13833" max="13833" width="12.375" style="79" customWidth="1"/>
    <col min="13834" max="13834" width="19.50390625" style="79" customWidth="1"/>
    <col min="13835" max="13835" width="12.5078125" style="79" customWidth="1"/>
    <col min="13836" max="13836" width="13.71875" style="79" customWidth="1"/>
    <col min="13837" max="13837" width="18.16015625" style="79" bestFit="1" customWidth="1"/>
    <col min="13838" max="14082" width="9.14453125" style="79" customWidth="1"/>
    <col min="14083" max="14083" width="72.91015625" style="79" customWidth="1"/>
    <col min="14084" max="14084" width="16.0078125" style="79" customWidth="1"/>
    <col min="14085" max="14085" width="17.890625" style="79" bestFit="1" customWidth="1"/>
    <col min="14086" max="14086" width="14.9296875" style="79" customWidth="1"/>
    <col min="14087" max="14087" width="14.390625" style="79" customWidth="1"/>
    <col min="14088" max="14088" width="13.5859375" style="79" customWidth="1"/>
    <col min="14089" max="14089" width="12.375" style="79" customWidth="1"/>
    <col min="14090" max="14090" width="19.50390625" style="79" customWidth="1"/>
    <col min="14091" max="14091" width="12.5078125" style="79" customWidth="1"/>
    <col min="14092" max="14092" width="13.71875" style="79" customWidth="1"/>
    <col min="14093" max="14093" width="18.16015625" style="79" bestFit="1" customWidth="1"/>
    <col min="14094" max="14338" width="9.14453125" style="79" customWidth="1"/>
    <col min="14339" max="14339" width="72.91015625" style="79" customWidth="1"/>
    <col min="14340" max="14340" width="16.0078125" style="79" customWidth="1"/>
    <col min="14341" max="14341" width="17.890625" style="79" bestFit="1" customWidth="1"/>
    <col min="14342" max="14342" width="14.9296875" style="79" customWidth="1"/>
    <col min="14343" max="14343" width="14.390625" style="79" customWidth="1"/>
    <col min="14344" max="14344" width="13.5859375" style="79" customWidth="1"/>
    <col min="14345" max="14345" width="12.375" style="79" customWidth="1"/>
    <col min="14346" max="14346" width="19.50390625" style="79" customWidth="1"/>
    <col min="14347" max="14347" width="12.5078125" style="79" customWidth="1"/>
    <col min="14348" max="14348" width="13.71875" style="79" customWidth="1"/>
    <col min="14349" max="14349" width="18.16015625" style="79" bestFit="1" customWidth="1"/>
    <col min="14350" max="14594" width="9.14453125" style="79" customWidth="1"/>
    <col min="14595" max="14595" width="72.91015625" style="79" customWidth="1"/>
    <col min="14596" max="14596" width="16.0078125" style="79" customWidth="1"/>
    <col min="14597" max="14597" width="17.890625" style="79" bestFit="1" customWidth="1"/>
    <col min="14598" max="14598" width="14.9296875" style="79" customWidth="1"/>
    <col min="14599" max="14599" width="14.390625" style="79" customWidth="1"/>
    <col min="14600" max="14600" width="13.5859375" style="79" customWidth="1"/>
    <col min="14601" max="14601" width="12.375" style="79" customWidth="1"/>
    <col min="14602" max="14602" width="19.50390625" style="79" customWidth="1"/>
    <col min="14603" max="14603" width="12.5078125" style="79" customWidth="1"/>
    <col min="14604" max="14604" width="13.71875" style="79" customWidth="1"/>
    <col min="14605" max="14605" width="18.16015625" style="79" bestFit="1" customWidth="1"/>
    <col min="14606" max="14850" width="9.14453125" style="79" customWidth="1"/>
    <col min="14851" max="14851" width="72.91015625" style="79" customWidth="1"/>
    <col min="14852" max="14852" width="16.0078125" style="79" customWidth="1"/>
    <col min="14853" max="14853" width="17.890625" style="79" bestFit="1" customWidth="1"/>
    <col min="14854" max="14854" width="14.9296875" style="79" customWidth="1"/>
    <col min="14855" max="14855" width="14.390625" style="79" customWidth="1"/>
    <col min="14856" max="14856" width="13.5859375" style="79" customWidth="1"/>
    <col min="14857" max="14857" width="12.375" style="79" customWidth="1"/>
    <col min="14858" max="14858" width="19.50390625" style="79" customWidth="1"/>
    <col min="14859" max="14859" width="12.5078125" style="79" customWidth="1"/>
    <col min="14860" max="14860" width="13.71875" style="79" customWidth="1"/>
    <col min="14861" max="14861" width="18.16015625" style="79" bestFit="1" customWidth="1"/>
    <col min="14862" max="15106" width="9.14453125" style="79" customWidth="1"/>
    <col min="15107" max="15107" width="72.91015625" style="79" customWidth="1"/>
    <col min="15108" max="15108" width="16.0078125" style="79" customWidth="1"/>
    <col min="15109" max="15109" width="17.890625" style="79" bestFit="1" customWidth="1"/>
    <col min="15110" max="15110" width="14.9296875" style="79" customWidth="1"/>
    <col min="15111" max="15111" width="14.390625" style="79" customWidth="1"/>
    <col min="15112" max="15112" width="13.5859375" style="79" customWidth="1"/>
    <col min="15113" max="15113" width="12.375" style="79" customWidth="1"/>
    <col min="15114" max="15114" width="19.50390625" style="79" customWidth="1"/>
    <col min="15115" max="15115" width="12.5078125" style="79" customWidth="1"/>
    <col min="15116" max="15116" width="13.71875" style="79" customWidth="1"/>
    <col min="15117" max="15117" width="18.16015625" style="79" bestFit="1" customWidth="1"/>
    <col min="15118" max="15362" width="9.14453125" style="79" customWidth="1"/>
    <col min="15363" max="15363" width="72.91015625" style="79" customWidth="1"/>
    <col min="15364" max="15364" width="16.0078125" style="79" customWidth="1"/>
    <col min="15365" max="15365" width="17.890625" style="79" bestFit="1" customWidth="1"/>
    <col min="15366" max="15366" width="14.9296875" style="79" customWidth="1"/>
    <col min="15367" max="15367" width="14.390625" style="79" customWidth="1"/>
    <col min="15368" max="15368" width="13.5859375" style="79" customWidth="1"/>
    <col min="15369" max="15369" width="12.375" style="79" customWidth="1"/>
    <col min="15370" max="15370" width="19.50390625" style="79" customWidth="1"/>
    <col min="15371" max="15371" width="12.5078125" style="79" customWidth="1"/>
    <col min="15372" max="15372" width="13.71875" style="79" customWidth="1"/>
    <col min="15373" max="15373" width="18.16015625" style="79" bestFit="1" customWidth="1"/>
    <col min="15374" max="15618" width="9.14453125" style="79" customWidth="1"/>
    <col min="15619" max="15619" width="72.91015625" style="79" customWidth="1"/>
    <col min="15620" max="15620" width="16.0078125" style="79" customWidth="1"/>
    <col min="15621" max="15621" width="17.890625" style="79" bestFit="1" customWidth="1"/>
    <col min="15622" max="15622" width="14.9296875" style="79" customWidth="1"/>
    <col min="15623" max="15623" width="14.390625" style="79" customWidth="1"/>
    <col min="15624" max="15624" width="13.5859375" style="79" customWidth="1"/>
    <col min="15625" max="15625" width="12.375" style="79" customWidth="1"/>
    <col min="15626" max="15626" width="19.50390625" style="79" customWidth="1"/>
    <col min="15627" max="15627" width="12.5078125" style="79" customWidth="1"/>
    <col min="15628" max="15628" width="13.71875" style="79" customWidth="1"/>
    <col min="15629" max="15629" width="18.16015625" style="79" bestFit="1" customWidth="1"/>
    <col min="15630" max="15874" width="9.14453125" style="79" customWidth="1"/>
    <col min="15875" max="15875" width="72.91015625" style="79" customWidth="1"/>
    <col min="15876" max="15876" width="16.0078125" style="79" customWidth="1"/>
    <col min="15877" max="15877" width="17.890625" style="79" bestFit="1" customWidth="1"/>
    <col min="15878" max="15878" width="14.9296875" style="79" customWidth="1"/>
    <col min="15879" max="15879" width="14.390625" style="79" customWidth="1"/>
    <col min="15880" max="15880" width="13.5859375" style="79" customWidth="1"/>
    <col min="15881" max="15881" width="12.375" style="79" customWidth="1"/>
    <col min="15882" max="15882" width="19.50390625" style="79" customWidth="1"/>
    <col min="15883" max="15883" width="12.5078125" style="79" customWidth="1"/>
    <col min="15884" max="15884" width="13.71875" style="79" customWidth="1"/>
    <col min="15885" max="15885" width="18.16015625" style="79" bestFit="1" customWidth="1"/>
    <col min="15886" max="16130" width="9.14453125" style="79" customWidth="1"/>
    <col min="16131" max="16131" width="72.91015625" style="79" customWidth="1"/>
    <col min="16132" max="16132" width="16.0078125" style="79" customWidth="1"/>
    <col min="16133" max="16133" width="17.890625" style="79" bestFit="1" customWidth="1"/>
    <col min="16134" max="16134" width="14.9296875" style="79" customWidth="1"/>
    <col min="16135" max="16135" width="14.390625" style="79" customWidth="1"/>
    <col min="16136" max="16136" width="13.5859375" style="79" customWidth="1"/>
    <col min="16137" max="16137" width="12.375" style="79" customWidth="1"/>
    <col min="16138" max="16138" width="19.50390625" style="79" customWidth="1"/>
    <col min="16139" max="16139" width="12.5078125" style="79" customWidth="1"/>
    <col min="16140" max="16140" width="13.71875" style="79" customWidth="1"/>
    <col min="16141" max="16141" width="18.16015625" style="79" bestFit="1" customWidth="1"/>
    <col min="16142" max="16384" width="9.14453125" style="79" customWidth="1"/>
  </cols>
  <sheetData>
    <row r="2" spans="1:20" s="81" customFormat="1" ht="23.25" x14ac:dyDescent="0.3">
      <c r="A2" s="476" t="s">
        <v>150</v>
      </c>
      <c r="B2" s="476"/>
      <c r="C2" s="476"/>
      <c r="D2" s="476"/>
      <c r="E2" s="476"/>
      <c r="F2" s="476"/>
      <c r="G2" s="476"/>
      <c r="H2" s="476"/>
      <c r="I2" s="476"/>
      <c r="J2" s="476"/>
      <c r="K2" s="476"/>
      <c r="L2" s="476"/>
      <c r="M2" s="476"/>
      <c r="N2" s="311"/>
      <c r="O2" s="79"/>
      <c r="P2" s="79"/>
      <c r="Q2" s="79"/>
      <c r="R2" s="79"/>
      <c r="S2" s="79"/>
      <c r="T2" s="79"/>
    </row>
    <row r="3" spans="1:20" s="81" customFormat="1" ht="20.25" customHeight="1" thickBot="1" x14ac:dyDescent="0.35">
      <c r="A3" s="476" t="s">
        <v>100</v>
      </c>
      <c r="B3" s="476"/>
      <c r="C3" s="476"/>
      <c r="D3" s="476"/>
      <c r="E3" s="476"/>
      <c r="F3" s="476"/>
      <c r="G3" s="476"/>
      <c r="H3" s="476"/>
      <c r="I3" s="476"/>
      <c r="J3" s="476"/>
      <c r="K3" s="476"/>
      <c r="L3" s="476"/>
      <c r="M3" s="476"/>
      <c r="N3" s="311">
        <v>1000</v>
      </c>
      <c r="O3" s="79"/>
      <c r="P3" s="79"/>
      <c r="Q3" s="79"/>
      <c r="R3" s="79"/>
      <c r="S3" s="79"/>
      <c r="T3" s="79"/>
    </row>
    <row r="4" spans="1:20" s="81" customFormat="1" ht="23.25" x14ac:dyDescent="0.3">
      <c r="A4" s="312" t="s">
        <v>101</v>
      </c>
      <c r="B4" s="313"/>
      <c r="C4" s="108" t="s">
        <v>102</v>
      </c>
      <c r="D4" s="108" t="s">
        <v>103</v>
      </c>
      <c r="E4" s="108" t="s">
        <v>104</v>
      </c>
      <c r="F4" s="108" t="s">
        <v>104</v>
      </c>
      <c r="G4" s="108" t="s">
        <v>104</v>
      </c>
      <c r="H4" s="314" t="s">
        <v>151</v>
      </c>
      <c r="I4" s="314" t="s">
        <v>106</v>
      </c>
      <c r="J4" s="315" t="s">
        <v>107</v>
      </c>
      <c r="K4" s="314" t="s">
        <v>108</v>
      </c>
      <c r="L4" s="315"/>
      <c r="M4" s="316" t="s">
        <v>109</v>
      </c>
      <c r="N4" s="311"/>
      <c r="O4" s="79"/>
      <c r="P4" s="79"/>
      <c r="Q4" s="79"/>
      <c r="R4" s="79"/>
      <c r="S4" s="79"/>
      <c r="T4" s="79"/>
    </row>
    <row r="5" spans="1:20" s="81" customFormat="1" ht="39" customHeight="1" thickBot="1" x14ac:dyDescent="0.35">
      <c r="A5" s="317"/>
      <c r="B5" s="318" t="s">
        <v>110</v>
      </c>
      <c r="C5" s="109" t="s">
        <v>111</v>
      </c>
      <c r="D5" s="109" t="s">
        <v>111</v>
      </c>
      <c r="E5" s="109" t="s">
        <v>110</v>
      </c>
      <c r="F5" s="109" t="s">
        <v>102</v>
      </c>
      <c r="G5" s="109" t="s">
        <v>103</v>
      </c>
      <c r="H5" s="319" t="s">
        <v>102</v>
      </c>
      <c r="I5" s="319" t="s">
        <v>114</v>
      </c>
      <c r="J5" s="319" t="s">
        <v>115</v>
      </c>
      <c r="K5" s="319" t="s">
        <v>115</v>
      </c>
      <c r="L5" s="319" t="s">
        <v>51</v>
      </c>
      <c r="M5" s="320" t="s">
        <v>116</v>
      </c>
      <c r="N5" s="311"/>
      <c r="O5" s="79"/>
      <c r="P5" s="79"/>
      <c r="Q5" s="79"/>
      <c r="R5" s="79"/>
      <c r="S5" s="79"/>
      <c r="T5" s="79"/>
    </row>
    <row r="6" spans="1:20" s="81" customFormat="1" ht="39" customHeight="1" x14ac:dyDescent="0.25">
      <c r="A6" s="255"/>
      <c r="B6" s="256"/>
      <c r="C6" s="256"/>
      <c r="D6" s="256"/>
      <c r="E6" s="257"/>
      <c r="F6" s="257"/>
      <c r="G6" s="257"/>
      <c r="H6" s="256"/>
      <c r="I6" s="256"/>
      <c r="J6" s="256"/>
      <c r="K6" s="256"/>
      <c r="L6" s="256"/>
      <c r="M6" s="258"/>
      <c r="N6" s="79"/>
      <c r="O6" s="79"/>
      <c r="P6" s="79"/>
      <c r="Q6" s="79"/>
      <c r="R6" s="79"/>
      <c r="S6" s="79"/>
      <c r="T6" s="79"/>
    </row>
    <row r="7" spans="1:20" s="81" customFormat="1" ht="39" customHeight="1" x14ac:dyDescent="0.25">
      <c r="A7" s="259" t="s">
        <v>25</v>
      </c>
      <c r="B7" s="260">
        <v>262564.3103886894</v>
      </c>
      <c r="C7" s="260">
        <v>96780.745159927887</v>
      </c>
      <c r="D7" s="260">
        <v>72962.758290660204</v>
      </c>
      <c r="E7" s="261">
        <v>141.54776118750004</v>
      </c>
      <c r="F7" s="260">
        <v>696.89990099757608</v>
      </c>
      <c r="G7" s="261">
        <v>655.75954678200003</v>
      </c>
      <c r="H7" s="261">
        <v>615.75</v>
      </c>
      <c r="I7" s="260">
        <v>-1344.2405204518</v>
      </c>
      <c r="J7" s="260">
        <v>3850.2556772470998</v>
      </c>
      <c r="K7" s="261">
        <v>107.48543300899999</v>
      </c>
      <c r="L7" s="260">
        <v>437031.27163804875</v>
      </c>
      <c r="M7" s="262">
        <v>0.28083023019136438</v>
      </c>
      <c r="N7" s="79"/>
      <c r="O7" s="79"/>
      <c r="P7" s="79"/>
      <c r="Q7" s="79"/>
      <c r="R7" s="79"/>
      <c r="S7" s="79"/>
      <c r="T7" s="79"/>
    </row>
    <row r="8" spans="1:20" s="83" customFormat="1" ht="39" customHeight="1" x14ac:dyDescent="0.3">
      <c r="A8" s="263" t="s">
        <v>29</v>
      </c>
      <c r="B8" s="264">
        <v>0</v>
      </c>
      <c r="C8" s="264">
        <v>12737.624510000001</v>
      </c>
      <c r="D8" s="264">
        <v>0</v>
      </c>
      <c r="E8" s="264">
        <v>0</v>
      </c>
      <c r="F8" s="264">
        <v>0</v>
      </c>
      <c r="G8" s="264">
        <v>0</v>
      </c>
      <c r="H8" s="264">
        <v>0</v>
      </c>
      <c r="I8" s="264">
        <v>0</v>
      </c>
      <c r="J8" s="264">
        <v>0</v>
      </c>
      <c r="K8" s="264">
        <v>0</v>
      </c>
      <c r="L8" s="265">
        <v>12737.624510000001</v>
      </c>
      <c r="M8" s="266"/>
      <c r="N8" s="82"/>
      <c r="O8" s="82"/>
      <c r="P8" s="82"/>
      <c r="Q8" s="82"/>
      <c r="R8" s="82"/>
      <c r="S8" s="82"/>
      <c r="T8" s="82"/>
    </row>
    <row r="9" spans="1:20" s="83" customFormat="1" ht="39" customHeight="1" x14ac:dyDescent="0.3">
      <c r="A9" s="267" t="s">
        <v>31</v>
      </c>
      <c r="B9" s="268">
        <v>46931.278510000004</v>
      </c>
      <c r="C9" s="268">
        <v>33990.491770000001</v>
      </c>
      <c r="D9" s="269">
        <v>0</v>
      </c>
      <c r="E9" s="269">
        <v>0</v>
      </c>
      <c r="F9" s="269">
        <v>0</v>
      </c>
      <c r="G9" s="269">
        <v>0</v>
      </c>
      <c r="H9" s="269">
        <v>0</v>
      </c>
      <c r="I9" s="269">
        <v>0</v>
      </c>
      <c r="J9" s="269">
        <v>1112.28469</v>
      </c>
      <c r="K9" s="269">
        <v>0</v>
      </c>
      <c r="L9" s="260">
        <v>82034.054969999997</v>
      </c>
      <c r="M9" s="270"/>
      <c r="N9" s="82"/>
      <c r="O9" s="82"/>
      <c r="P9" s="82"/>
      <c r="Q9" s="82"/>
      <c r="R9" s="82"/>
      <c r="S9" s="82"/>
      <c r="T9" s="82"/>
    </row>
    <row r="10" spans="1:20" s="83" customFormat="1" ht="39" customHeight="1" x14ac:dyDescent="0.3">
      <c r="A10" s="263" t="s">
        <v>37</v>
      </c>
      <c r="B10" s="264">
        <v>3396.8211352235003</v>
      </c>
      <c r="C10" s="264">
        <v>1628.4106186904</v>
      </c>
      <c r="D10" s="264">
        <v>0</v>
      </c>
      <c r="E10" s="264">
        <v>0</v>
      </c>
      <c r="F10" s="264">
        <v>0</v>
      </c>
      <c r="G10" s="264">
        <v>0</v>
      </c>
      <c r="H10" s="264">
        <v>0</v>
      </c>
      <c r="I10" s="264">
        <v>0</v>
      </c>
      <c r="J10" s="264">
        <v>0</v>
      </c>
      <c r="K10" s="264">
        <v>0</v>
      </c>
      <c r="L10" s="271">
        <v>5025.2317539139003</v>
      </c>
      <c r="M10" s="266"/>
      <c r="N10" s="82"/>
      <c r="O10" s="82"/>
      <c r="P10" s="272"/>
      <c r="Q10" s="82"/>
      <c r="R10" s="82"/>
      <c r="S10" s="82"/>
      <c r="T10" s="82"/>
    </row>
    <row r="11" spans="1:20" s="83" customFormat="1" ht="39" customHeight="1" x14ac:dyDescent="0.3">
      <c r="A11" s="267" t="s">
        <v>33</v>
      </c>
      <c r="B11" s="268">
        <v>11312.021116243461</v>
      </c>
      <c r="C11" s="268">
        <v>8607.2835705175821</v>
      </c>
      <c r="D11" s="269">
        <v>25.82</v>
      </c>
      <c r="E11" s="269">
        <v>0</v>
      </c>
      <c r="F11" s="269">
        <v>0</v>
      </c>
      <c r="G11" s="269">
        <v>0</v>
      </c>
      <c r="H11" s="269">
        <v>0</v>
      </c>
      <c r="I11" s="269">
        <v>0</v>
      </c>
      <c r="J11" s="268">
        <v>1625.7779399999999</v>
      </c>
      <c r="K11" s="269">
        <v>0</v>
      </c>
      <c r="L11" s="260">
        <v>21570.902626761042</v>
      </c>
      <c r="M11" s="270"/>
      <c r="N11" s="82"/>
      <c r="O11" s="82"/>
      <c r="P11" s="273">
        <f>(411628.16+47587.5+306238.5+320077.57+145335.12+300374.04+86716.67)*1.51528</f>
        <v>2451658.7315167999</v>
      </c>
      <c r="Q11" s="82"/>
      <c r="R11" s="82"/>
      <c r="S11" s="82"/>
      <c r="T11" s="82"/>
    </row>
    <row r="12" spans="1:20" s="83" customFormat="1" ht="39" customHeight="1" x14ac:dyDescent="0.3">
      <c r="A12" s="263" t="s">
        <v>32</v>
      </c>
      <c r="B12" s="264">
        <v>0</v>
      </c>
      <c r="C12" s="264">
        <v>1.3972899999999999</v>
      </c>
      <c r="D12" s="264">
        <v>0</v>
      </c>
      <c r="E12" s="264">
        <v>0</v>
      </c>
      <c r="F12" s="264">
        <v>0.50885000000000002</v>
      </c>
      <c r="G12" s="264">
        <v>0</v>
      </c>
      <c r="H12" s="264">
        <v>0</v>
      </c>
      <c r="I12" s="264">
        <v>0</v>
      </c>
      <c r="J12" s="264">
        <v>149.92680000000001</v>
      </c>
      <c r="K12" s="264">
        <v>0</v>
      </c>
      <c r="L12" s="265">
        <v>151.83294000000001</v>
      </c>
      <c r="M12" s="266"/>
      <c r="N12" s="82"/>
      <c r="O12" s="82"/>
      <c r="P12" s="273"/>
      <c r="Q12" s="82"/>
      <c r="R12" s="82"/>
      <c r="S12" s="82"/>
      <c r="T12" s="82"/>
    </row>
    <row r="13" spans="1:20" s="83" customFormat="1" ht="39" customHeight="1" x14ac:dyDescent="0.3">
      <c r="A13" s="267" t="s">
        <v>28</v>
      </c>
      <c r="B13" s="268">
        <v>193913.4648962444</v>
      </c>
      <c r="C13" s="268">
        <v>39237.618606312906</v>
      </c>
      <c r="D13" s="268">
        <v>72795.436240660201</v>
      </c>
      <c r="E13" s="269">
        <v>141.54776118750004</v>
      </c>
      <c r="F13" s="268">
        <v>696.39021633089999</v>
      </c>
      <c r="G13" s="269">
        <v>655.75954678200003</v>
      </c>
      <c r="H13" s="269">
        <v>0</v>
      </c>
      <c r="I13" s="268">
        <v>-1341.4225804518001</v>
      </c>
      <c r="J13" s="268">
        <v>962.26624724709995</v>
      </c>
      <c r="K13" s="269">
        <v>0</v>
      </c>
      <c r="L13" s="260">
        <v>307061.06093431317</v>
      </c>
      <c r="M13" s="270"/>
      <c r="N13" s="82"/>
      <c r="O13" s="82"/>
      <c r="P13" s="273">
        <f>(4682.3+2602.8+1534.67+2624.61+3490.46+1505.64)*1.51528</f>
        <v>24911.930534399999</v>
      </c>
      <c r="Q13" s="82"/>
      <c r="R13" s="82"/>
      <c r="S13" s="82"/>
      <c r="T13" s="82">
        <v>1000</v>
      </c>
    </row>
    <row r="14" spans="1:20" s="83" customFormat="1" ht="39" customHeight="1" x14ac:dyDescent="0.3">
      <c r="A14" s="263" t="s">
        <v>35</v>
      </c>
      <c r="B14" s="274">
        <v>5096.0289109779997</v>
      </c>
      <c r="C14" s="274">
        <v>548.50922440699992</v>
      </c>
      <c r="D14" s="264">
        <v>0</v>
      </c>
      <c r="E14" s="264">
        <v>0</v>
      </c>
      <c r="F14" s="264">
        <v>8.3466667599529107E-4</v>
      </c>
      <c r="G14" s="264">
        <v>0</v>
      </c>
      <c r="H14" s="264">
        <v>0</v>
      </c>
      <c r="I14" s="264">
        <v>0</v>
      </c>
      <c r="J14" s="264">
        <v>0</v>
      </c>
      <c r="K14" s="264">
        <v>0.19013300900000002</v>
      </c>
      <c r="L14" s="271">
        <v>5644.7291030606766</v>
      </c>
      <c r="M14" s="266"/>
      <c r="N14" s="82"/>
      <c r="O14" s="82"/>
      <c r="P14" s="273"/>
      <c r="Q14" s="82"/>
      <c r="R14" s="82"/>
      <c r="S14" s="82"/>
      <c r="T14" s="82"/>
    </row>
    <row r="15" spans="1:20" s="83" customFormat="1" ht="39" customHeight="1" x14ac:dyDescent="0.3">
      <c r="A15" s="267" t="s">
        <v>34</v>
      </c>
      <c r="B15" s="269">
        <v>0</v>
      </c>
      <c r="C15" s="269">
        <v>29.409569999999999</v>
      </c>
      <c r="D15" s="269">
        <v>0</v>
      </c>
      <c r="E15" s="269">
        <v>0</v>
      </c>
      <c r="F15" s="269">
        <v>0</v>
      </c>
      <c r="G15" s="269">
        <v>0</v>
      </c>
      <c r="H15" s="269">
        <v>0</v>
      </c>
      <c r="I15" s="268">
        <v>-7.3340000000000002E-2</v>
      </c>
      <c r="J15" s="269">
        <v>0</v>
      </c>
      <c r="K15" s="269">
        <v>0</v>
      </c>
      <c r="L15" s="261">
        <v>29.336229999999997</v>
      </c>
      <c r="M15" s="270"/>
      <c r="N15" s="82"/>
      <c r="O15" s="82"/>
      <c r="P15" s="273"/>
      <c r="Q15" s="82"/>
      <c r="R15" s="82"/>
      <c r="S15" s="82"/>
      <c r="T15" s="82"/>
    </row>
    <row r="16" spans="1:20" s="83" customFormat="1" ht="39" customHeight="1" x14ac:dyDescent="0.3">
      <c r="A16" s="263" t="s">
        <v>36</v>
      </c>
      <c r="B16" s="264">
        <v>1914.6958200000001</v>
      </c>
      <c r="C16" s="264">
        <v>0</v>
      </c>
      <c r="D16" s="264">
        <v>141.50205</v>
      </c>
      <c r="E16" s="264">
        <v>0</v>
      </c>
      <c r="F16" s="264">
        <v>0</v>
      </c>
      <c r="G16" s="264">
        <v>0</v>
      </c>
      <c r="H16" s="264">
        <v>615.75</v>
      </c>
      <c r="I16" s="264">
        <v>-2.7446000000000002</v>
      </c>
      <c r="J16" s="264">
        <v>0</v>
      </c>
      <c r="K16" s="264">
        <v>107.2953</v>
      </c>
      <c r="L16" s="265">
        <v>2776.4985699999997</v>
      </c>
      <c r="M16" s="266"/>
      <c r="N16" s="82"/>
      <c r="O16" s="82"/>
      <c r="P16" s="273"/>
      <c r="Q16" s="82"/>
      <c r="R16" s="82"/>
      <c r="S16" s="82"/>
      <c r="T16" s="82"/>
    </row>
    <row r="17" spans="1:20" s="81" customFormat="1" ht="39" customHeight="1" x14ac:dyDescent="0.25">
      <c r="A17" s="263"/>
      <c r="B17" s="273"/>
      <c r="C17" s="273"/>
      <c r="D17" s="273"/>
      <c r="E17" s="275"/>
      <c r="F17" s="273"/>
      <c r="G17" s="273"/>
      <c r="H17" s="273"/>
      <c r="I17" s="273"/>
      <c r="J17" s="273"/>
      <c r="K17" s="273"/>
      <c r="L17" s="265"/>
      <c r="M17" s="266"/>
      <c r="N17" s="79"/>
      <c r="O17" s="79"/>
      <c r="P17" s="273">
        <f>D13+G13</f>
        <v>73451.195787442208</v>
      </c>
      <c r="Q17" s="79"/>
      <c r="R17" s="79"/>
      <c r="S17" s="79"/>
      <c r="T17" s="79"/>
    </row>
    <row r="18" spans="1:20" s="83" customFormat="1" ht="39" customHeight="1" x14ac:dyDescent="0.3">
      <c r="A18" s="259" t="s">
        <v>39</v>
      </c>
      <c r="B18" s="261">
        <v>155453.81934999998</v>
      </c>
      <c r="C18" s="261">
        <v>96749.853619999994</v>
      </c>
      <c r="D18" s="261">
        <v>0</v>
      </c>
      <c r="E18" s="261">
        <v>0</v>
      </c>
      <c r="F18" s="261">
        <v>100.96322000000001</v>
      </c>
      <c r="G18" s="261">
        <v>0</v>
      </c>
      <c r="H18" s="261">
        <v>0</v>
      </c>
      <c r="I18" s="261">
        <v>-326.33692000000002</v>
      </c>
      <c r="J18" s="261">
        <v>6215.0615699999998</v>
      </c>
      <c r="K18" s="261">
        <v>4.0000000000000003E-5</v>
      </c>
      <c r="L18" s="260">
        <v>258193.36087999999</v>
      </c>
      <c r="M18" s="262">
        <v>0.16591147058662722</v>
      </c>
      <c r="N18" s="82"/>
      <c r="O18" s="82"/>
      <c r="P18" s="273"/>
      <c r="Q18" s="82"/>
      <c r="R18" s="82"/>
      <c r="S18" s="82"/>
      <c r="T18" s="82"/>
    </row>
    <row r="19" spans="1:20" s="83" customFormat="1" ht="39" customHeight="1" x14ac:dyDescent="0.3">
      <c r="A19" s="263" t="s">
        <v>152</v>
      </c>
      <c r="B19" s="264">
        <v>111500.00615999999</v>
      </c>
      <c r="C19" s="264">
        <v>80026.621880000006</v>
      </c>
      <c r="D19" s="264">
        <v>0</v>
      </c>
      <c r="E19" s="264">
        <v>0</v>
      </c>
      <c r="F19" s="264">
        <v>0</v>
      </c>
      <c r="G19" s="264">
        <v>0</v>
      </c>
      <c r="H19" s="264">
        <v>0</v>
      </c>
      <c r="I19" s="264">
        <v>-1.7390099999999999</v>
      </c>
      <c r="J19" s="264">
        <v>3965.1341900000002</v>
      </c>
      <c r="K19" s="264">
        <v>0</v>
      </c>
      <c r="L19" s="271">
        <v>195490.02322</v>
      </c>
      <c r="M19" s="266"/>
      <c r="N19" s="82"/>
      <c r="O19" s="82"/>
      <c r="P19" s="273"/>
      <c r="Q19" s="82"/>
      <c r="R19" s="82"/>
      <c r="S19" s="82"/>
      <c r="T19" s="82"/>
    </row>
    <row r="20" spans="1:20" s="83" customFormat="1" ht="39" customHeight="1" x14ac:dyDescent="0.3">
      <c r="A20" s="276" t="s">
        <v>128</v>
      </c>
      <c r="B20" s="269">
        <v>0</v>
      </c>
      <c r="C20" s="269">
        <v>0</v>
      </c>
      <c r="D20" s="269">
        <v>0</v>
      </c>
      <c r="E20" s="269">
        <v>0</v>
      </c>
      <c r="F20" s="269">
        <v>0</v>
      </c>
      <c r="G20" s="269">
        <v>0</v>
      </c>
      <c r="H20" s="269">
        <v>0</v>
      </c>
      <c r="I20" s="269">
        <v>0</v>
      </c>
      <c r="J20" s="269">
        <v>0</v>
      </c>
      <c r="K20" s="269">
        <v>0</v>
      </c>
      <c r="L20" s="261">
        <v>0</v>
      </c>
      <c r="M20" s="270"/>
      <c r="N20" s="82"/>
      <c r="O20" s="82"/>
      <c r="P20" s="82"/>
      <c r="Q20" s="82"/>
      <c r="R20" s="82"/>
      <c r="S20" s="82"/>
      <c r="T20" s="82"/>
    </row>
    <row r="21" spans="1:20" s="83" customFormat="1" ht="39" customHeight="1" x14ac:dyDescent="0.3">
      <c r="A21" s="277" t="s">
        <v>129</v>
      </c>
      <c r="B21" s="264">
        <v>30730.774619999997</v>
      </c>
      <c r="C21" s="264">
        <v>8395.47487</v>
      </c>
      <c r="D21" s="264">
        <v>0</v>
      </c>
      <c r="E21" s="264">
        <v>0</v>
      </c>
      <c r="F21" s="264">
        <v>0</v>
      </c>
      <c r="G21" s="264">
        <v>0</v>
      </c>
      <c r="H21" s="264">
        <v>0</v>
      </c>
      <c r="I21" s="264">
        <v>0</v>
      </c>
      <c r="J21" s="264">
        <v>0</v>
      </c>
      <c r="K21" s="264">
        <v>0</v>
      </c>
      <c r="L21" s="271">
        <v>39126.249489999995</v>
      </c>
      <c r="M21" s="266"/>
      <c r="N21" s="82"/>
      <c r="O21" s="82"/>
      <c r="P21" s="82"/>
      <c r="Q21" s="82"/>
      <c r="R21" s="82"/>
      <c r="S21" s="82"/>
      <c r="T21" s="82"/>
    </row>
    <row r="22" spans="1:20" s="83" customFormat="1" ht="39" customHeight="1" x14ac:dyDescent="0.3">
      <c r="A22" s="276" t="s">
        <v>153</v>
      </c>
      <c r="B22" s="269">
        <v>38461.538460000003</v>
      </c>
      <c r="C22" s="269">
        <v>10507.476409999999</v>
      </c>
      <c r="D22" s="269">
        <v>0</v>
      </c>
      <c r="E22" s="269">
        <v>0</v>
      </c>
      <c r="F22" s="269">
        <v>0</v>
      </c>
      <c r="G22" s="269">
        <v>0</v>
      </c>
      <c r="H22" s="269">
        <v>0</v>
      </c>
      <c r="I22" s="269">
        <v>0</v>
      </c>
      <c r="J22" s="269">
        <v>0</v>
      </c>
      <c r="K22" s="269">
        <v>0</v>
      </c>
      <c r="L22" s="260">
        <v>48969.014869999999</v>
      </c>
      <c r="M22" s="270"/>
      <c r="N22" s="82"/>
      <c r="O22" s="82"/>
      <c r="P22" s="82"/>
      <c r="Q22" s="82"/>
      <c r="R22" s="82"/>
      <c r="S22" s="82"/>
      <c r="T22" s="82"/>
    </row>
    <row r="23" spans="1:20" s="83" customFormat="1" ht="39" customHeight="1" x14ac:dyDescent="0.3">
      <c r="A23" s="277" t="s">
        <v>154</v>
      </c>
      <c r="B23" s="264">
        <v>0</v>
      </c>
      <c r="C23" s="264">
        <v>19794.082549999999</v>
      </c>
      <c r="D23" s="264">
        <v>0</v>
      </c>
      <c r="E23" s="264">
        <v>0</v>
      </c>
      <c r="F23" s="264">
        <v>0</v>
      </c>
      <c r="G23" s="264">
        <v>0</v>
      </c>
      <c r="H23" s="264">
        <v>0</v>
      </c>
      <c r="I23" s="264">
        <v>0</v>
      </c>
      <c r="J23" s="264">
        <v>1490.02799</v>
      </c>
      <c r="K23" s="264">
        <v>0</v>
      </c>
      <c r="L23" s="271">
        <v>21284.110539999998</v>
      </c>
      <c r="M23" s="266"/>
      <c r="N23" s="82"/>
      <c r="O23" s="82"/>
      <c r="P23" s="82"/>
      <c r="Q23" s="82"/>
      <c r="R23" s="82"/>
      <c r="S23" s="82"/>
      <c r="T23" s="82"/>
    </row>
    <row r="24" spans="1:20" s="83" customFormat="1" ht="39" customHeight="1" x14ac:dyDescent="0.3">
      <c r="A24" s="276" t="s">
        <v>132</v>
      </c>
      <c r="B24" s="269">
        <v>38461.539230000002</v>
      </c>
      <c r="C24" s="269">
        <v>12273.552390000001</v>
      </c>
      <c r="D24" s="269">
        <v>0</v>
      </c>
      <c r="E24" s="269">
        <v>0</v>
      </c>
      <c r="F24" s="269">
        <v>0</v>
      </c>
      <c r="G24" s="269">
        <v>0</v>
      </c>
      <c r="H24" s="269">
        <v>0</v>
      </c>
      <c r="I24" s="269">
        <v>0</v>
      </c>
      <c r="J24" s="269">
        <v>15.12</v>
      </c>
      <c r="K24" s="269">
        <v>0</v>
      </c>
      <c r="L24" s="260">
        <v>50750.211620000009</v>
      </c>
      <c r="M24" s="270"/>
      <c r="N24" s="82"/>
      <c r="O24" s="82"/>
      <c r="P24" s="82"/>
      <c r="Q24" s="82"/>
      <c r="R24" s="82"/>
      <c r="S24" s="82"/>
      <c r="T24" s="82"/>
    </row>
    <row r="25" spans="1:20" s="83" customFormat="1" ht="39" customHeight="1" x14ac:dyDescent="0.3">
      <c r="A25" s="277" t="s">
        <v>133</v>
      </c>
      <c r="B25" s="264">
        <v>3846.1538500000001</v>
      </c>
      <c r="C25" s="264">
        <v>2541.6677800000002</v>
      </c>
      <c r="D25" s="264">
        <v>0</v>
      </c>
      <c r="E25" s="264">
        <v>0</v>
      </c>
      <c r="F25" s="264">
        <v>0</v>
      </c>
      <c r="G25" s="264">
        <v>0</v>
      </c>
      <c r="H25" s="264">
        <v>0</v>
      </c>
      <c r="I25" s="264">
        <v>0</v>
      </c>
      <c r="J25" s="264">
        <v>9.0000000000089994E-2</v>
      </c>
      <c r="K25" s="264">
        <v>0</v>
      </c>
      <c r="L25" s="271">
        <v>6387.9116300000005</v>
      </c>
      <c r="M25" s="266"/>
      <c r="N25" s="82"/>
      <c r="O25" s="82"/>
      <c r="P25" s="82"/>
      <c r="Q25" s="82"/>
      <c r="R25" s="82"/>
      <c r="S25" s="82"/>
      <c r="T25" s="82"/>
    </row>
    <row r="26" spans="1:20" s="83" customFormat="1" ht="51" customHeight="1" x14ac:dyDescent="0.3">
      <c r="A26" s="278" t="s">
        <v>155</v>
      </c>
      <c r="B26" s="269">
        <v>0</v>
      </c>
      <c r="C26" s="269">
        <v>11285.02788</v>
      </c>
      <c r="D26" s="269">
        <v>0</v>
      </c>
      <c r="E26" s="269">
        <v>0</v>
      </c>
      <c r="F26" s="269">
        <v>0</v>
      </c>
      <c r="G26" s="269">
        <v>0</v>
      </c>
      <c r="H26" s="269">
        <v>0</v>
      </c>
      <c r="I26" s="269">
        <v>-1.7390099999999999</v>
      </c>
      <c r="J26" s="269">
        <v>115.60109</v>
      </c>
      <c r="K26" s="269">
        <v>0</v>
      </c>
      <c r="L26" s="260">
        <v>11398.88996</v>
      </c>
      <c r="M26" s="270"/>
      <c r="N26" s="82"/>
      <c r="O26" s="82"/>
      <c r="P26" s="82"/>
      <c r="Q26" s="82"/>
      <c r="R26" s="82"/>
      <c r="S26" s="82"/>
      <c r="T26" s="82"/>
    </row>
    <row r="27" spans="1:20" s="83" customFormat="1" ht="39" customHeight="1" x14ac:dyDescent="0.3">
      <c r="A27" s="277" t="s">
        <v>156</v>
      </c>
      <c r="B27" s="264">
        <v>0</v>
      </c>
      <c r="C27" s="264">
        <v>13224.583710000001</v>
      </c>
      <c r="D27" s="264">
        <v>0</v>
      </c>
      <c r="E27" s="264">
        <v>0</v>
      </c>
      <c r="F27" s="264">
        <v>0</v>
      </c>
      <c r="G27" s="264">
        <v>0</v>
      </c>
      <c r="H27" s="264">
        <v>0</v>
      </c>
      <c r="I27" s="264">
        <v>0</v>
      </c>
      <c r="J27" s="264">
        <v>1179.3578600000001</v>
      </c>
      <c r="K27" s="264">
        <v>0</v>
      </c>
      <c r="L27" s="271">
        <v>14403.941570000001</v>
      </c>
      <c r="M27" s="266"/>
      <c r="N27" s="82"/>
      <c r="O27" s="82"/>
      <c r="P27" s="82"/>
      <c r="Q27" s="82"/>
      <c r="R27" s="82"/>
      <c r="S27" s="82"/>
      <c r="T27" s="82"/>
    </row>
    <row r="28" spans="1:20" s="83" customFormat="1" ht="39" customHeight="1" x14ac:dyDescent="0.3">
      <c r="A28" s="276" t="s">
        <v>136</v>
      </c>
      <c r="B28" s="269">
        <v>0</v>
      </c>
      <c r="C28" s="269">
        <v>2004.75629</v>
      </c>
      <c r="D28" s="269">
        <v>0</v>
      </c>
      <c r="E28" s="269">
        <v>0</v>
      </c>
      <c r="F28" s="269">
        <v>0</v>
      </c>
      <c r="G28" s="269">
        <v>0</v>
      </c>
      <c r="H28" s="269">
        <v>0</v>
      </c>
      <c r="I28" s="269">
        <v>0</v>
      </c>
      <c r="J28" s="269">
        <v>1164.9372499999999</v>
      </c>
      <c r="K28" s="269">
        <v>0</v>
      </c>
      <c r="L28" s="260">
        <v>3169.6935400000002</v>
      </c>
      <c r="M28" s="270"/>
      <c r="N28" s="82"/>
      <c r="O28" s="82"/>
      <c r="P28" s="82"/>
      <c r="Q28" s="82"/>
      <c r="R28" s="82"/>
      <c r="S28" s="82"/>
      <c r="T28" s="82"/>
    </row>
    <row r="29" spans="1:20" s="83" customFormat="1" ht="39" customHeight="1" x14ac:dyDescent="0.3">
      <c r="A29" s="277" t="s">
        <v>137</v>
      </c>
      <c r="B29" s="264">
        <v>0</v>
      </c>
      <c r="C29" s="264">
        <v>682.78377</v>
      </c>
      <c r="D29" s="264">
        <v>0</v>
      </c>
      <c r="E29" s="264">
        <v>0</v>
      </c>
      <c r="F29" s="264">
        <v>0</v>
      </c>
      <c r="G29" s="264">
        <v>0</v>
      </c>
      <c r="H29" s="264">
        <v>0</v>
      </c>
      <c r="I29" s="264">
        <v>0</v>
      </c>
      <c r="J29" s="264">
        <v>111.74728</v>
      </c>
      <c r="K29" s="264">
        <v>0</v>
      </c>
      <c r="L29" s="271">
        <v>794.53105000000005</v>
      </c>
      <c r="M29" s="266"/>
      <c r="N29" s="82"/>
      <c r="O29" s="82"/>
      <c r="P29" s="82"/>
      <c r="Q29" s="82"/>
      <c r="R29" s="82"/>
      <c r="S29" s="82"/>
      <c r="T29" s="82"/>
    </row>
    <row r="30" spans="1:20" s="83" customFormat="1" ht="39" customHeight="1" x14ac:dyDescent="0.3">
      <c r="A30" s="267" t="s">
        <v>157</v>
      </c>
      <c r="B30" s="269">
        <v>24906.194149999999</v>
      </c>
      <c r="C30" s="269">
        <v>8531.5008799999996</v>
      </c>
      <c r="D30" s="269">
        <v>0</v>
      </c>
      <c r="E30" s="269">
        <v>0</v>
      </c>
      <c r="F30" s="269">
        <v>100.96322000000001</v>
      </c>
      <c r="G30" s="269">
        <v>0</v>
      </c>
      <c r="H30" s="269">
        <v>0</v>
      </c>
      <c r="I30" s="269">
        <v>-324.59791000000001</v>
      </c>
      <c r="J30" s="269">
        <v>2138.1801</v>
      </c>
      <c r="K30" s="269">
        <v>4.0000000000000003E-5</v>
      </c>
      <c r="L30" s="261">
        <v>35352.24048</v>
      </c>
      <c r="M30" s="270"/>
      <c r="N30" s="82"/>
      <c r="O30" s="82"/>
      <c r="P30" s="82"/>
      <c r="Q30" s="82"/>
      <c r="R30" s="82"/>
      <c r="S30" s="82"/>
      <c r="T30" s="82"/>
    </row>
    <row r="31" spans="1:20" s="83" customFormat="1" ht="39" customHeight="1" x14ac:dyDescent="0.3">
      <c r="A31" s="263" t="s">
        <v>139</v>
      </c>
      <c r="B31" s="264">
        <v>0</v>
      </c>
      <c r="C31" s="264">
        <v>0</v>
      </c>
      <c r="D31" s="264">
        <v>0</v>
      </c>
      <c r="E31" s="264">
        <v>0</v>
      </c>
      <c r="F31" s="264">
        <v>0</v>
      </c>
      <c r="G31" s="264">
        <v>0</v>
      </c>
      <c r="H31" s="264">
        <v>0</v>
      </c>
      <c r="I31" s="264">
        <v>0</v>
      </c>
      <c r="J31" s="264">
        <v>0</v>
      </c>
      <c r="K31" s="264">
        <v>0</v>
      </c>
      <c r="L31" s="265">
        <v>0</v>
      </c>
      <c r="M31" s="266"/>
      <c r="N31" s="82"/>
      <c r="O31" s="82"/>
      <c r="P31" s="82"/>
      <c r="Q31" s="82"/>
      <c r="R31" s="82"/>
      <c r="S31" s="82"/>
      <c r="T31" s="82"/>
    </row>
    <row r="32" spans="1:20" s="83" customFormat="1" ht="39" customHeight="1" x14ac:dyDescent="0.3">
      <c r="A32" s="267" t="s">
        <v>140</v>
      </c>
      <c r="B32" s="269">
        <v>19047.619039999998</v>
      </c>
      <c r="C32" s="269">
        <v>7508.9470899999997</v>
      </c>
      <c r="D32" s="269">
        <v>0</v>
      </c>
      <c r="E32" s="269">
        <v>0</v>
      </c>
      <c r="F32" s="269">
        <v>0</v>
      </c>
      <c r="G32" s="269">
        <v>0</v>
      </c>
      <c r="H32" s="269">
        <v>0</v>
      </c>
      <c r="I32" s="269">
        <v>0</v>
      </c>
      <c r="J32" s="269">
        <v>0</v>
      </c>
      <c r="K32" s="269">
        <v>0</v>
      </c>
      <c r="L32" s="261">
        <v>26556.566129999999</v>
      </c>
      <c r="M32" s="270"/>
      <c r="N32" s="82"/>
      <c r="O32" s="82"/>
      <c r="P32" s="82"/>
      <c r="Q32" s="82"/>
      <c r="R32" s="82"/>
      <c r="S32" s="82"/>
      <c r="T32" s="82"/>
    </row>
    <row r="33" spans="1:20" s="81" customFormat="1" ht="39" customHeight="1" x14ac:dyDescent="0.25">
      <c r="A33" s="263"/>
      <c r="B33" s="273"/>
      <c r="C33" s="273"/>
      <c r="D33" s="273"/>
      <c r="E33" s="273"/>
      <c r="F33" s="273"/>
      <c r="G33" s="273"/>
      <c r="H33" s="273"/>
      <c r="I33" s="273"/>
      <c r="J33" s="273"/>
      <c r="K33" s="273"/>
      <c r="L33" s="279"/>
      <c r="M33" s="266"/>
      <c r="N33" s="79"/>
      <c r="O33" s="79"/>
      <c r="P33" s="79"/>
      <c r="Q33" s="79"/>
      <c r="R33" s="79"/>
      <c r="S33" s="79"/>
      <c r="T33" s="79"/>
    </row>
    <row r="34" spans="1:20" s="83" customFormat="1" ht="39" customHeight="1" x14ac:dyDescent="0.3">
      <c r="A34" s="259" t="s">
        <v>141</v>
      </c>
      <c r="B34" s="261">
        <v>0</v>
      </c>
      <c r="C34" s="261">
        <v>840096.84005999996</v>
      </c>
      <c r="D34" s="261">
        <v>0</v>
      </c>
      <c r="E34" s="261">
        <v>0</v>
      </c>
      <c r="F34" s="261">
        <v>0</v>
      </c>
      <c r="G34" s="261">
        <v>0</v>
      </c>
      <c r="H34" s="261">
        <v>0</v>
      </c>
      <c r="I34" s="261">
        <v>0</v>
      </c>
      <c r="J34" s="261">
        <v>0</v>
      </c>
      <c r="K34" s="261">
        <v>0</v>
      </c>
      <c r="L34" s="260">
        <v>840096.84005999996</v>
      </c>
      <c r="M34" s="262">
        <v>0.53983457085991182</v>
      </c>
      <c r="N34" s="82"/>
      <c r="O34" s="82"/>
      <c r="P34" s="82"/>
      <c r="Q34" s="82"/>
      <c r="R34" s="82"/>
      <c r="S34" s="82"/>
      <c r="T34" s="82"/>
    </row>
    <row r="35" spans="1:20" s="84" customFormat="1" ht="39" customHeight="1" x14ac:dyDescent="0.3">
      <c r="A35" s="280" t="s">
        <v>142</v>
      </c>
      <c r="B35" s="281">
        <v>0</v>
      </c>
      <c r="C35" s="281">
        <v>823221.84005999996</v>
      </c>
      <c r="D35" s="281">
        <v>0</v>
      </c>
      <c r="E35" s="281">
        <v>0</v>
      </c>
      <c r="F35" s="281">
        <v>0</v>
      </c>
      <c r="G35" s="281">
        <v>0</v>
      </c>
      <c r="H35" s="281">
        <v>0</v>
      </c>
      <c r="I35" s="281">
        <v>0</v>
      </c>
      <c r="J35" s="281">
        <v>0</v>
      </c>
      <c r="K35" s="281">
        <v>0</v>
      </c>
      <c r="L35" s="271">
        <v>823221.84005999996</v>
      </c>
      <c r="M35" s="266"/>
      <c r="N35" s="80"/>
      <c r="O35" s="80"/>
      <c r="P35" s="80"/>
      <c r="Q35" s="80"/>
      <c r="R35" s="80"/>
      <c r="S35" s="80"/>
      <c r="T35" s="80"/>
    </row>
    <row r="36" spans="1:20" s="83" customFormat="1" ht="39" customHeight="1" x14ac:dyDescent="0.3">
      <c r="A36" s="282" t="s">
        <v>158</v>
      </c>
      <c r="B36" s="269">
        <v>0</v>
      </c>
      <c r="C36" s="269">
        <v>0</v>
      </c>
      <c r="D36" s="269">
        <v>0</v>
      </c>
      <c r="E36" s="269">
        <v>0</v>
      </c>
      <c r="F36" s="269">
        <v>0</v>
      </c>
      <c r="G36" s="269">
        <v>0</v>
      </c>
      <c r="H36" s="269">
        <v>0</v>
      </c>
      <c r="I36" s="269">
        <v>0</v>
      </c>
      <c r="J36" s="269">
        <v>0</v>
      </c>
      <c r="K36" s="269">
        <v>0</v>
      </c>
      <c r="L36" s="261">
        <v>0</v>
      </c>
      <c r="M36" s="262"/>
      <c r="N36" s="82"/>
      <c r="O36" s="82"/>
      <c r="P36" s="82"/>
      <c r="Q36" s="82"/>
      <c r="R36" s="82"/>
      <c r="S36" s="82"/>
      <c r="T36" s="82"/>
    </row>
    <row r="37" spans="1:20" s="83" customFormat="1" ht="39" customHeight="1" x14ac:dyDescent="0.3">
      <c r="A37" s="263" t="s">
        <v>159</v>
      </c>
      <c r="B37" s="264">
        <v>0</v>
      </c>
      <c r="C37" s="264">
        <v>33750</v>
      </c>
      <c r="D37" s="264">
        <v>0</v>
      </c>
      <c r="E37" s="264">
        <v>0</v>
      </c>
      <c r="F37" s="264">
        <v>0</v>
      </c>
      <c r="G37" s="264">
        <v>0</v>
      </c>
      <c r="H37" s="264">
        <v>0</v>
      </c>
      <c r="I37" s="264">
        <v>0</v>
      </c>
      <c r="J37" s="264">
        <v>0</v>
      </c>
      <c r="K37" s="264">
        <v>0</v>
      </c>
      <c r="L37" s="271">
        <v>33750</v>
      </c>
      <c r="M37" s="266"/>
      <c r="N37" s="82"/>
      <c r="O37" s="82"/>
      <c r="P37" s="82"/>
      <c r="Q37" s="82"/>
      <c r="R37" s="82"/>
      <c r="S37" s="82"/>
      <c r="T37" s="82"/>
    </row>
    <row r="38" spans="1:20" s="83" customFormat="1" ht="39" customHeight="1" x14ac:dyDescent="0.3">
      <c r="A38" s="267" t="s">
        <v>160</v>
      </c>
      <c r="B38" s="269">
        <v>0</v>
      </c>
      <c r="C38" s="269">
        <v>31880</v>
      </c>
      <c r="D38" s="269">
        <v>0</v>
      </c>
      <c r="E38" s="269">
        <v>0</v>
      </c>
      <c r="F38" s="269">
        <v>0</v>
      </c>
      <c r="G38" s="269">
        <v>0</v>
      </c>
      <c r="H38" s="269">
        <v>0</v>
      </c>
      <c r="I38" s="269">
        <v>0</v>
      </c>
      <c r="J38" s="269">
        <v>0</v>
      </c>
      <c r="K38" s="269">
        <v>0</v>
      </c>
      <c r="L38" s="260">
        <v>31880</v>
      </c>
      <c r="M38" s="270"/>
      <c r="N38" s="82"/>
      <c r="O38" s="82"/>
      <c r="P38" s="82"/>
      <c r="Q38" s="82"/>
      <c r="R38" s="82"/>
      <c r="S38" s="82"/>
      <c r="T38" s="82"/>
    </row>
    <row r="39" spans="1:20" s="83" customFormat="1" ht="39" customHeight="1" x14ac:dyDescent="0.3">
      <c r="A39" s="263" t="s">
        <v>161</v>
      </c>
      <c r="B39" s="264">
        <v>0</v>
      </c>
      <c r="C39" s="264">
        <v>118125.00001</v>
      </c>
      <c r="D39" s="264">
        <v>0</v>
      </c>
      <c r="E39" s="264">
        <v>0</v>
      </c>
      <c r="F39" s="264">
        <v>0</v>
      </c>
      <c r="G39" s="264">
        <v>0</v>
      </c>
      <c r="H39" s="264">
        <v>0</v>
      </c>
      <c r="I39" s="264">
        <v>0</v>
      </c>
      <c r="J39" s="264">
        <v>0</v>
      </c>
      <c r="K39" s="264">
        <v>0</v>
      </c>
      <c r="L39" s="271">
        <v>118125.00001</v>
      </c>
      <c r="M39" s="266"/>
      <c r="N39" s="82"/>
      <c r="O39" s="82"/>
      <c r="P39" s="82"/>
      <c r="Q39" s="82"/>
      <c r="R39" s="82"/>
      <c r="S39" s="82"/>
      <c r="T39" s="82"/>
    </row>
    <row r="40" spans="1:20" s="83" customFormat="1" ht="39" customHeight="1" x14ac:dyDescent="0.3">
      <c r="A40" s="267" t="s">
        <v>162</v>
      </c>
      <c r="B40" s="269">
        <v>0</v>
      </c>
      <c r="C40" s="269">
        <v>85274.340020000003</v>
      </c>
      <c r="D40" s="269">
        <v>0</v>
      </c>
      <c r="E40" s="269">
        <v>0</v>
      </c>
      <c r="F40" s="269">
        <v>0</v>
      </c>
      <c r="G40" s="269">
        <v>0</v>
      </c>
      <c r="H40" s="269">
        <v>0</v>
      </c>
      <c r="I40" s="269">
        <v>0</v>
      </c>
      <c r="J40" s="269">
        <v>0</v>
      </c>
      <c r="K40" s="269">
        <v>0</v>
      </c>
      <c r="L40" s="261">
        <v>85274.340020000003</v>
      </c>
      <c r="M40" s="270"/>
      <c r="N40" s="82"/>
      <c r="O40" s="82"/>
      <c r="P40" s="82"/>
      <c r="Q40" s="82"/>
      <c r="R40" s="82"/>
      <c r="S40" s="82"/>
      <c r="T40" s="82"/>
    </row>
    <row r="41" spans="1:20" s="83" customFormat="1" ht="39" customHeight="1" x14ac:dyDescent="0.3">
      <c r="A41" s="263" t="s">
        <v>163</v>
      </c>
      <c r="B41" s="264">
        <v>0</v>
      </c>
      <c r="C41" s="264">
        <v>105937.5</v>
      </c>
      <c r="D41" s="264">
        <v>0</v>
      </c>
      <c r="E41" s="264">
        <v>0</v>
      </c>
      <c r="F41" s="264">
        <v>0</v>
      </c>
      <c r="G41" s="264">
        <v>0</v>
      </c>
      <c r="H41" s="264">
        <v>0</v>
      </c>
      <c r="I41" s="264">
        <v>0</v>
      </c>
      <c r="J41" s="264">
        <v>0</v>
      </c>
      <c r="K41" s="264">
        <v>0</v>
      </c>
      <c r="L41" s="265">
        <v>105937.5</v>
      </c>
      <c r="M41" s="266"/>
      <c r="N41" s="82"/>
      <c r="O41" s="82"/>
      <c r="P41" s="82"/>
      <c r="Q41" s="82"/>
      <c r="R41" s="82"/>
      <c r="S41" s="82"/>
      <c r="T41" s="82"/>
    </row>
    <row r="42" spans="1:20" s="83" customFormat="1" ht="39" customHeight="1" x14ac:dyDescent="0.3">
      <c r="A42" s="267" t="s">
        <v>164</v>
      </c>
      <c r="B42" s="269">
        <v>0</v>
      </c>
      <c r="C42" s="269">
        <v>105937.50000999999</v>
      </c>
      <c r="D42" s="269">
        <v>0</v>
      </c>
      <c r="E42" s="269">
        <v>0</v>
      </c>
      <c r="F42" s="269">
        <v>0</v>
      </c>
      <c r="G42" s="269">
        <v>0</v>
      </c>
      <c r="H42" s="269">
        <v>0</v>
      </c>
      <c r="I42" s="269">
        <v>0</v>
      </c>
      <c r="J42" s="269">
        <v>0</v>
      </c>
      <c r="K42" s="269">
        <v>0</v>
      </c>
      <c r="L42" s="261">
        <v>105937.50000999999</v>
      </c>
      <c r="M42" s="270"/>
      <c r="N42" s="82"/>
      <c r="O42" s="82"/>
      <c r="P42" s="82"/>
      <c r="Q42" s="82"/>
      <c r="R42" s="82"/>
      <c r="S42" s="82"/>
      <c r="T42" s="82"/>
    </row>
    <row r="43" spans="1:20" s="83" customFormat="1" ht="39" customHeight="1" x14ac:dyDescent="0.3">
      <c r="A43" s="263" t="s">
        <v>165</v>
      </c>
      <c r="B43" s="264">
        <v>0</v>
      </c>
      <c r="C43" s="264">
        <v>69360</v>
      </c>
      <c r="D43" s="264">
        <v>0</v>
      </c>
      <c r="E43" s="264">
        <v>0</v>
      </c>
      <c r="F43" s="264">
        <v>0</v>
      </c>
      <c r="G43" s="264">
        <v>0</v>
      </c>
      <c r="H43" s="264">
        <v>0</v>
      </c>
      <c r="I43" s="264">
        <v>0</v>
      </c>
      <c r="J43" s="264">
        <v>0</v>
      </c>
      <c r="K43" s="264">
        <v>0</v>
      </c>
      <c r="L43" s="271">
        <v>69360</v>
      </c>
      <c r="M43" s="266"/>
      <c r="N43" s="82"/>
      <c r="O43" s="82"/>
      <c r="P43" s="82"/>
      <c r="Q43" s="82"/>
      <c r="R43" s="82"/>
      <c r="S43" s="82"/>
      <c r="T43" s="82"/>
    </row>
    <row r="44" spans="1:20" s="83" customFormat="1" ht="39" customHeight="1" x14ac:dyDescent="0.3">
      <c r="A44" s="267" t="s">
        <v>166</v>
      </c>
      <c r="B44" s="269">
        <v>0</v>
      </c>
      <c r="C44" s="269">
        <v>96200</v>
      </c>
      <c r="D44" s="269">
        <v>0</v>
      </c>
      <c r="E44" s="269">
        <v>0</v>
      </c>
      <c r="F44" s="269">
        <v>0</v>
      </c>
      <c r="G44" s="269">
        <v>0</v>
      </c>
      <c r="H44" s="269">
        <v>0</v>
      </c>
      <c r="I44" s="269">
        <v>0</v>
      </c>
      <c r="J44" s="269">
        <v>0</v>
      </c>
      <c r="K44" s="269">
        <v>0</v>
      </c>
      <c r="L44" s="260">
        <v>96200</v>
      </c>
      <c r="M44" s="270"/>
      <c r="N44" s="82"/>
      <c r="O44" s="82"/>
      <c r="P44" s="82"/>
      <c r="Q44" s="82"/>
      <c r="R44" s="82"/>
      <c r="S44" s="82"/>
      <c r="T44" s="82"/>
    </row>
    <row r="45" spans="1:20" s="83" customFormat="1" ht="39" customHeight="1" x14ac:dyDescent="0.3">
      <c r="A45" s="277" t="s">
        <v>167</v>
      </c>
      <c r="B45" s="264">
        <v>0</v>
      </c>
      <c r="C45" s="264">
        <v>89287.5</v>
      </c>
      <c r="D45" s="264">
        <v>0</v>
      </c>
      <c r="E45" s="264">
        <v>0</v>
      </c>
      <c r="F45" s="264">
        <v>0</v>
      </c>
      <c r="G45" s="264">
        <v>0</v>
      </c>
      <c r="H45" s="264">
        <v>0</v>
      </c>
      <c r="I45" s="264">
        <v>0</v>
      </c>
      <c r="J45" s="264">
        <v>0</v>
      </c>
      <c r="K45" s="264">
        <v>0</v>
      </c>
      <c r="L45" s="271">
        <v>89287.5</v>
      </c>
      <c r="M45" s="266"/>
      <c r="N45" s="82"/>
      <c r="O45" s="82"/>
      <c r="P45" s="82"/>
      <c r="Q45" s="82"/>
      <c r="R45" s="82"/>
      <c r="S45" s="82"/>
      <c r="T45" s="82"/>
    </row>
    <row r="46" spans="1:20" s="83" customFormat="1" ht="39" customHeight="1" x14ac:dyDescent="0.3">
      <c r="A46" s="283" t="s">
        <v>249</v>
      </c>
      <c r="B46" s="269">
        <v>0</v>
      </c>
      <c r="C46" s="269">
        <v>43735.000009999996</v>
      </c>
      <c r="D46" s="269">
        <v>0</v>
      </c>
      <c r="E46" s="269">
        <v>0</v>
      </c>
      <c r="F46" s="269">
        <v>0</v>
      </c>
      <c r="G46" s="269">
        <v>0</v>
      </c>
      <c r="H46" s="269">
        <v>0</v>
      </c>
      <c r="I46" s="269">
        <v>0</v>
      </c>
      <c r="J46" s="269">
        <v>0</v>
      </c>
      <c r="K46" s="269">
        <v>0</v>
      </c>
      <c r="L46" s="260"/>
      <c r="M46" s="270"/>
      <c r="N46" s="82"/>
      <c r="O46" s="82"/>
      <c r="P46" s="82"/>
      <c r="Q46" s="82"/>
      <c r="R46" s="82"/>
      <c r="S46" s="82"/>
      <c r="T46" s="82"/>
    </row>
    <row r="47" spans="1:20" s="83" customFormat="1" ht="39" customHeight="1" x14ac:dyDescent="0.3">
      <c r="A47" s="280" t="s">
        <v>168</v>
      </c>
      <c r="B47" s="264">
        <v>0</v>
      </c>
      <c r="C47" s="264">
        <v>43735.000010000003</v>
      </c>
      <c r="D47" s="264">
        <v>0</v>
      </c>
      <c r="E47" s="264">
        <v>0</v>
      </c>
      <c r="F47" s="264">
        <v>0</v>
      </c>
      <c r="G47" s="264">
        <v>0</v>
      </c>
      <c r="H47" s="264">
        <v>0</v>
      </c>
      <c r="I47" s="264">
        <v>0</v>
      </c>
      <c r="J47" s="264">
        <v>0</v>
      </c>
      <c r="K47" s="264">
        <v>0</v>
      </c>
      <c r="L47" s="264">
        <v>43735.000010000003</v>
      </c>
      <c r="M47" s="284"/>
      <c r="N47" s="82"/>
      <c r="O47" s="82"/>
      <c r="P47" s="82"/>
      <c r="Q47" s="82"/>
      <c r="R47" s="82"/>
      <c r="S47" s="82"/>
      <c r="T47" s="82"/>
    </row>
    <row r="48" spans="1:20" s="83" customFormat="1" ht="39" customHeight="1" x14ac:dyDescent="0.3">
      <c r="A48" s="267" t="s">
        <v>250</v>
      </c>
      <c r="B48" s="269"/>
      <c r="C48" s="269"/>
      <c r="D48" s="269"/>
      <c r="E48" s="269"/>
      <c r="F48" s="269"/>
      <c r="G48" s="269"/>
      <c r="H48" s="269"/>
      <c r="I48" s="269"/>
      <c r="J48" s="269"/>
      <c r="K48" s="269"/>
      <c r="L48" s="261"/>
      <c r="M48" s="270"/>
      <c r="N48" s="82"/>
      <c r="O48" s="82"/>
      <c r="P48" s="82"/>
      <c r="Q48" s="82"/>
      <c r="R48" s="82"/>
      <c r="S48" s="82"/>
      <c r="T48" s="82"/>
    </row>
    <row r="49" spans="1:20" s="81" customFormat="1" ht="39" customHeight="1" x14ac:dyDescent="0.25">
      <c r="A49" s="263" t="s">
        <v>169</v>
      </c>
      <c r="B49" s="264">
        <v>0</v>
      </c>
      <c r="C49" s="264">
        <v>16875</v>
      </c>
      <c r="D49" s="264">
        <v>0</v>
      </c>
      <c r="E49" s="264">
        <v>0</v>
      </c>
      <c r="F49" s="264">
        <v>0</v>
      </c>
      <c r="G49" s="264">
        <v>0</v>
      </c>
      <c r="H49" s="264">
        <v>0</v>
      </c>
      <c r="I49" s="264">
        <v>0</v>
      </c>
      <c r="J49" s="264">
        <v>0</v>
      </c>
      <c r="K49" s="264">
        <v>0</v>
      </c>
      <c r="L49" s="265">
        <v>16875</v>
      </c>
      <c r="M49" s="266"/>
      <c r="N49" s="79"/>
      <c r="O49" s="79"/>
      <c r="P49" s="79"/>
      <c r="Q49" s="79"/>
      <c r="R49" s="79"/>
      <c r="S49" s="79"/>
      <c r="T49" s="79"/>
    </row>
    <row r="50" spans="1:20" s="81" customFormat="1" ht="39" customHeight="1" x14ac:dyDescent="0.25">
      <c r="A50" s="263"/>
      <c r="B50" s="264"/>
      <c r="C50" s="264"/>
      <c r="D50" s="264"/>
      <c r="E50" s="264"/>
      <c r="F50" s="264"/>
      <c r="G50" s="264"/>
      <c r="H50" s="264"/>
      <c r="I50" s="264"/>
      <c r="J50" s="264"/>
      <c r="K50" s="264"/>
      <c r="L50" s="265"/>
      <c r="M50" s="266"/>
      <c r="N50" s="79"/>
      <c r="O50" s="79"/>
      <c r="P50" s="79"/>
      <c r="Q50" s="79"/>
      <c r="R50" s="79"/>
      <c r="S50" s="79"/>
      <c r="T50" s="79"/>
    </row>
    <row r="51" spans="1:20" s="84" customFormat="1" ht="39" customHeight="1" x14ac:dyDescent="0.3">
      <c r="A51" s="280" t="s">
        <v>146</v>
      </c>
      <c r="B51" s="265">
        <v>0</v>
      </c>
      <c r="C51" s="265">
        <v>20886.896000000001</v>
      </c>
      <c r="D51" s="265">
        <v>3.2662600000000004</v>
      </c>
      <c r="E51" s="265">
        <v>0</v>
      </c>
      <c r="F51" s="265">
        <v>0</v>
      </c>
      <c r="G51" s="265">
        <v>0</v>
      </c>
      <c r="H51" s="265">
        <v>0</v>
      </c>
      <c r="I51" s="265">
        <v>0</v>
      </c>
      <c r="J51" s="265">
        <v>0</v>
      </c>
      <c r="K51" s="265">
        <v>0</v>
      </c>
      <c r="L51" s="261">
        <v>20890.162260000001</v>
      </c>
      <c r="M51" s="285">
        <v>1.3423728362096451E-2</v>
      </c>
      <c r="N51" s="80"/>
      <c r="O51" s="80"/>
      <c r="P51" s="80"/>
      <c r="Q51" s="80"/>
      <c r="R51" s="80"/>
      <c r="S51" s="80"/>
      <c r="T51" s="80"/>
    </row>
    <row r="52" spans="1:20" s="83" customFormat="1" ht="39" customHeight="1" x14ac:dyDescent="0.3">
      <c r="A52" s="267" t="s">
        <v>170</v>
      </c>
      <c r="B52" s="269">
        <v>0</v>
      </c>
      <c r="C52" s="269">
        <v>27.265999999999998</v>
      </c>
      <c r="D52" s="269">
        <v>3.2662600000000004</v>
      </c>
      <c r="E52" s="269">
        <v>0</v>
      </c>
      <c r="F52" s="269">
        <v>0</v>
      </c>
      <c r="G52" s="269">
        <v>0</v>
      </c>
      <c r="H52" s="269">
        <v>0</v>
      </c>
      <c r="I52" s="269">
        <v>0</v>
      </c>
      <c r="J52" s="269">
        <v>0</v>
      </c>
      <c r="K52" s="269">
        <v>0</v>
      </c>
      <c r="L52" s="261">
        <v>30.532259999999997</v>
      </c>
      <c r="M52" s="270"/>
      <c r="N52" s="82"/>
      <c r="O52" s="82"/>
      <c r="P52" s="82"/>
      <c r="Q52" s="82"/>
      <c r="R52" s="82"/>
      <c r="S52" s="82"/>
      <c r="T52" s="82"/>
    </row>
    <row r="53" spans="1:20" s="83" customFormat="1" ht="39" customHeight="1" x14ac:dyDescent="0.3">
      <c r="A53" s="286" t="s">
        <v>171</v>
      </c>
      <c r="B53" s="264">
        <v>0</v>
      </c>
      <c r="C53" s="264">
        <v>20859.63</v>
      </c>
      <c r="D53" s="264">
        <v>0</v>
      </c>
      <c r="E53" s="264">
        <v>0</v>
      </c>
      <c r="F53" s="264">
        <v>0</v>
      </c>
      <c r="G53" s="264">
        <v>0</v>
      </c>
      <c r="H53" s="264">
        <v>0</v>
      </c>
      <c r="I53" s="264">
        <v>0</v>
      </c>
      <c r="J53" s="264">
        <v>0</v>
      </c>
      <c r="K53" s="264">
        <v>0</v>
      </c>
      <c r="L53" s="265">
        <v>20859.63</v>
      </c>
      <c r="M53" s="266"/>
      <c r="N53" s="82"/>
      <c r="O53" s="82"/>
      <c r="P53" s="82"/>
      <c r="Q53" s="82"/>
      <c r="R53" s="82"/>
      <c r="S53" s="82"/>
      <c r="T53" s="82"/>
    </row>
    <row r="54" spans="1:20" s="81" customFormat="1" ht="39" customHeight="1" thickBot="1" x14ac:dyDescent="0.35">
      <c r="A54" s="287" t="s">
        <v>149</v>
      </c>
      <c r="B54" s="288">
        <f>B51+B34+B18+B7</f>
        <v>418018.1297386894</v>
      </c>
      <c r="C54" s="288">
        <f t="shared" ref="C54:L54" si="0">C51+C34+C18+C7</f>
        <v>1054514.3348399277</v>
      </c>
      <c r="D54" s="288">
        <f t="shared" si="0"/>
        <v>72966.024550660208</v>
      </c>
      <c r="E54" s="288">
        <f t="shared" si="0"/>
        <v>141.54776118750004</v>
      </c>
      <c r="F54" s="288">
        <f t="shared" si="0"/>
        <v>797.86312099757606</v>
      </c>
      <c r="G54" s="288">
        <f t="shared" si="0"/>
        <v>655.75954678200003</v>
      </c>
      <c r="H54" s="288">
        <f t="shared" si="0"/>
        <v>615.75</v>
      </c>
      <c r="I54" s="288">
        <f t="shared" si="0"/>
        <v>-1670.5774404517999</v>
      </c>
      <c r="J54" s="288">
        <f t="shared" si="0"/>
        <v>10065.3172472471</v>
      </c>
      <c r="K54" s="288">
        <f t="shared" si="0"/>
        <v>107.48547300899999</v>
      </c>
      <c r="L54" s="288">
        <f t="shared" si="0"/>
        <v>1556211.6348380488</v>
      </c>
      <c r="M54" s="289">
        <v>1</v>
      </c>
      <c r="N54" s="79"/>
      <c r="O54" s="85"/>
      <c r="P54" s="79"/>
      <c r="Q54" s="79"/>
      <c r="R54" s="79"/>
      <c r="S54" s="79"/>
      <c r="T54" s="79"/>
    </row>
    <row r="55" spans="1:20" s="81" customFormat="1" x14ac:dyDescent="0.25">
      <c r="A55" s="86"/>
      <c r="B55" s="82"/>
      <c r="C55" s="82"/>
      <c r="D55" s="82"/>
      <c r="E55" s="82"/>
      <c r="F55" s="82"/>
      <c r="G55" s="82"/>
      <c r="H55" s="82"/>
      <c r="I55" s="82"/>
      <c r="J55" s="82"/>
      <c r="K55" s="82"/>
      <c r="L55" s="80"/>
      <c r="M55" s="82"/>
      <c r="N55" s="79"/>
      <c r="O55" s="79"/>
      <c r="P55" s="79"/>
      <c r="Q55" s="79"/>
      <c r="R55" s="79"/>
      <c r="S55" s="79"/>
      <c r="T55" s="79"/>
    </row>
    <row r="56" spans="1:20" s="81" customFormat="1" x14ac:dyDescent="0.25">
      <c r="A56" s="86"/>
      <c r="B56" s="82"/>
      <c r="C56" s="82"/>
      <c r="D56" s="82"/>
      <c r="E56" s="82"/>
      <c r="F56" s="82"/>
      <c r="G56" s="82"/>
      <c r="H56" s="82"/>
      <c r="I56" s="82"/>
      <c r="J56" s="82"/>
      <c r="K56" s="82"/>
      <c r="L56" s="80"/>
      <c r="M56" s="82"/>
      <c r="N56" s="79"/>
      <c r="O56" s="79"/>
      <c r="P56" s="79"/>
      <c r="Q56" s="79"/>
      <c r="R56" s="79"/>
      <c r="S56" s="79"/>
      <c r="T56" s="79"/>
    </row>
    <row r="57" spans="1:20" s="81" customFormat="1" x14ac:dyDescent="0.25">
      <c r="A57" s="86"/>
      <c r="B57" s="290"/>
      <c r="C57" s="290"/>
      <c r="D57" s="290"/>
      <c r="E57" s="290"/>
      <c r="F57" s="290"/>
      <c r="G57" s="290"/>
      <c r="H57" s="290"/>
      <c r="I57" s="290"/>
      <c r="J57" s="290"/>
      <c r="K57" s="290"/>
      <c r="L57" s="291"/>
      <c r="M57" s="82"/>
      <c r="N57" s="79"/>
      <c r="O57" s="79"/>
      <c r="P57" s="79"/>
      <c r="Q57" s="79"/>
      <c r="R57" s="79"/>
      <c r="S57" s="79"/>
      <c r="T57" s="79"/>
    </row>
    <row r="58" spans="1:20" s="81" customFormat="1" x14ac:dyDescent="0.25">
      <c r="A58" s="86"/>
      <c r="B58" s="82"/>
      <c r="C58" s="82"/>
      <c r="D58" s="82"/>
      <c r="E58" s="82"/>
      <c r="F58" s="82"/>
      <c r="G58" s="82"/>
      <c r="H58" s="82"/>
      <c r="I58" s="82"/>
      <c r="J58" s="82"/>
      <c r="K58" s="82"/>
      <c r="L58" s="80"/>
      <c r="M58" s="82"/>
      <c r="N58" s="79"/>
      <c r="O58" s="79"/>
      <c r="P58" s="79"/>
      <c r="Q58" s="79"/>
      <c r="R58" s="79"/>
      <c r="S58" s="79"/>
      <c r="T58" s="79"/>
    </row>
    <row r="59" spans="1:20" s="81" customFormat="1" x14ac:dyDescent="0.25">
      <c r="A59" s="86"/>
      <c r="B59" s="82"/>
      <c r="C59" s="82"/>
      <c r="D59" s="82"/>
      <c r="E59" s="82"/>
      <c r="F59" s="82"/>
      <c r="G59" s="82"/>
      <c r="H59" s="82"/>
      <c r="I59" s="82"/>
      <c r="J59" s="82"/>
      <c r="K59" s="82"/>
      <c r="L59" s="80"/>
      <c r="M59" s="82"/>
      <c r="N59" s="79"/>
      <c r="O59" s="79"/>
      <c r="P59" s="79"/>
      <c r="Q59" s="79"/>
      <c r="R59" s="79"/>
      <c r="S59" s="79"/>
      <c r="T59" s="79"/>
    </row>
    <row r="60" spans="1:20" s="81" customFormat="1" x14ac:dyDescent="0.25">
      <c r="A60" s="86"/>
      <c r="B60" s="290"/>
      <c r="C60" s="290"/>
      <c r="D60" s="290"/>
      <c r="E60" s="290"/>
      <c r="F60" s="290"/>
      <c r="G60" s="290"/>
      <c r="H60" s="290"/>
      <c r="I60" s="290"/>
      <c r="J60" s="290"/>
      <c r="K60" s="290"/>
      <c r="L60" s="80"/>
      <c r="M60" s="82"/>
      <c r="N60" s="79"/>
      <c r="O60" s="79"/>
      <c r="P60" s="79"/>
      <c r="Q60" s="79"/>
      <c r="R60" s="79"/>
      <c r="S60" s="79"/>
      <c r="T60" s="79"/>
    </row>
    <row r="61" spans="1:20" s="81" customFormat="1" x14ac:dyDescent="0.25">
      <c r="A61" s="86"/>
      <c r="B61" s="82"/>
      <c r="C61" s="82"/>
      <c r="D61" s="82"/>
      <c r="E61" s="82"/>
      <c r="F61" s="82"/>
      <c r="G61" s="82"/>
      <c r="H61" s="82"/>
      <c r="I61" s="82"/>
      <c r="J61" s="82"/>
      <c r="K61" s="82"/>
      <c r="L61" s="80"/>
      <c r="M61" s="82"/>
      <c r="N61" s="79"/>
      <c r="O61" s="79"/>
      <c r="P61" s="79"/>
      <c r="Q61" s="79"/>
      <c r="R61" s="79"/>
      <c r="S61" s="79"/>
      <c r="T61" s="79"/>
    </row>
    <row r="62" spans="1:20" s="81" customFormat="1" x14ac:dyDescent="0.25">
      <c r="A62" s="86"/>
      <c r="B62" s="82"/>
      <c r="C62" s="82"/>
      <c r="D62" s="82"/>
      <c r="E62" s="82"/>
      <c r="F62" s="82"/>
      <c r="G62" s="82"/>
      <c r="H62" s="82"/>
      <c r="I62" s="82"/>
      <c r="J62" s="82"/>
      <c r="K62" s="82"/>
      <c r="L62" s="80"/>
      <c r="M62" s="82"/>
      <c r="N62" s="79"/>
      <c r="O62" s="79"/>
      <c r="P62" s="79"/>
      <c r="Q62" s="79"/>
      <c r="R62" s="79"/>
      <c r="S62" s="79"/>
      <c r="T62" s="79"/>
    </row>
    <row r="63" spans="1:20" s="81" customFormat="1" x14ac:dyDescent="0.25">
      <c r="A63" s="86"/>
      <c r="B63" s="290"/>
      <c r="C63" s="290"/>
      <c r="D63" s="290"/>
      <c r="E63" s="290"/>
      <c r="F63" s="290"/>
      <c r="G63" s="290"/>
      <c r="H63" s="290"/>
      <c r="I63" s="290"/>
      <c r="J63" s="290"/>
      <c r="K63" s="290"/>
      <c r="L63" s="80"/>
      <c r="M63" s="82"/>
      <c r="N63" s="79"/>
      <c r="O63" s="79"/>
      <c r="P63" s="79"/>
      <c r="Q63" s="79"/>
      <c r="R63" s="79"/>
      <c r="S63" s="79"/>
      <c r="T63" s="79"/>
    </row>
    <row r="64" spans="1:20" s="81" customFormat="1" x14ac:dyDescent="0.25">
      <c r="A64" s="86"/>
      <c r="B64" s="82"/>
      <c r="C64" s="82"/>
      <c r="D64" s="82"/>
      <c r="E64" s="82"/>
      <c r="F64" s="82"/>
      <c r="G64" s="82"/>
      <c r="H64" s="82"/>
      <c r="I64" s="82"/>
      <c r="J64" s="82"/>
      <c r="K64" s="82"/>
      <c r="L64" s="80"/>
      <c r="M64" s="82"/>
      <c r="N64" s="79"/>
      <c r="O64" s="79"/>
      <c r="P64" s="79"/>
      <c r="Q64" s="79"/>
      <c r="R64" s="79"/>
      <c r="S64" s="79"/>
      <c r="T64" s="79"/>
    </row>
    <row r="65" spans="1:20" s="81" customFormat="1" x14ac:dyDescent="0.25">
      <c r="A65" s="86"/>
      <c r="B65" s="82"/>
      <c r="C65" s="82"/>
      <c r="D65" s="82"/>
      <c r="E65" s="82"/>
      <c r="F65" s="82"/>
      <c r="G65" s="82"/>
      <c r="H65" s="82"/>
      <c r="I65" s="82"/>
      <c r="J65" s="82"/>
      <c r="K65" s="82"/>
      <c r="L65" s="80"/>
      <c r="M65" s="82"/>
      <c r="N65" s="79"/>
      <c r="O65" s="79"/>
      <c r="P65" s="79"/>
      <c r="Q65" s="79"/>
      <c r="R65" s="79"/>
      <c r="S65" s="79"/>
      <c r="T65" s="79"/>
    </row>
    <row r="66" spans="1:20" s="81" customFormat="1" x14ac:dyDescent="0.25">
      <c r="A66" s="86"/>
      <c r="B66" s="82"/>
      <c r="C66" s="82"/>
      <c r="D66" s="82"/>
      <c r="E66" s="82"/>
      <c r="F66" s="82"/>
      <c r="G66" s="82"/>
      <c r="H66" s="82"/>
      <c r="I66" s="82"/>
      <c r="J66" s="82"/>
      <c r="K66" s="82"/>
      <c r="L66" s="80"/>
      <c r="M66" s="82"/>
      <c r="N66" s="79"/>
      <c r="O66" s="79"/>
      <c r="P66" s="79"/>
      <c r="Q66" s="79"/>
      <c r="R66" s="79"/>
      <c r="S66" s="79"/>
      <c r="T66" s="79"/>
    </row>
    <row r="67" spans="1:20" s="81" customFormat="1" x14ac:dyDescent="0.25">
      <c r="A67" s="86"/>
      <c r="B67" s="82"/>
      <c r="C67" s="82"/>
      <c r="D67" s="82"/>
      <c r="E67" s="82"/>
      <c r="F67" s="82"/>
      <c r="G67" s="82"/>
      <c r="H67" s="82"/>
      <c r="I67" s="82"/>
      <c r="J67" s="82"/>
      <c r="K67" s="82"/>
      <c r="L67" s="80"/>
      <c r="M67" s="82"/>
      <c r="N67" s="79"/>
      <c r="O67" s="79"/>
      <c r="P67" s="79"/>
      <c r="Q67" s="79"/>
      <c r="R67" s="79"/>
      <c r="S67" s="79"/>
      <c r="T67" s="79"/>
    </row>
    <row r="68" spans="1:20" s="81" customFormat="1" x14ac:dyDescent="0.25">
      <c r="A68" s="86"/>
      <c r="B68" s="82"/>
      <c r="C68" s="82"/>
      <c r="D68" s="82"/>
      <c r="E68" s="82"/>
      <c r="F68" s="82"/>
      <c r="G68" s="82"/>
      <c r="H68" s="82"/>
      <c r="I68" s="82"/>
      <c r="J68" s="82"/>
      <c r="K68" s="82"/>
      <c r="L68" s="80"/>
      <c r="M68" s="82"/>
      <c r="N68" s="79"/>
      <c r="O68" s="79"/>
      <c r="P68" s="79"/>
      <c r="Q68" s="79"/>
      <c r="R68" s="79"/>
      <c r="S68" s="79"/>
      <c r="T68" s="79"/>
    </row>
    <row r="69" spans="1:20" s="81" customFormat="1" x14ac:dyDescent="0.25">
      <c r="A69" s="86"/>
      <c r="B69" s="82"/>
      <c r="C69" s="82"/>
      <c r="D69" s="82"/>
      <c r="E69" s="82"/>
      <c r="F69" s="82"/>
      <c r="G69" s="82"/>
      <c r="H69" s="82"/>
      <c r="I69" s="82"/>
      <c r="J69" s="82"/>
      <c r="K69" s="82"/>
      <c r="L69" s="80"/>
      <c r="M69" s="82"/>
      <c r="N69" s="79"/>
      <c r="O69" s="79"/>
      <c r="P69" s="79"/>
      <c r="Q69" s="79"/>
      <c r="R69" s="79"/>
      <c r="S69" s="79"/>
      <c r="T69" s="79"/>
    </row>
    <row r="70" spans="1:20" s="81" customFormat="1" x14ac:dyDescent="0.25">
      <c r="A70" s="87"/>
      <c r="B70" s="79"/>
      <c r="C70" s="79"/>
      <c r="D70" s="79"/>
      <c r="E70" s="79"/>
      <c r="F70" s="79"/>
      <c r="G70" s="79"/>
      <c r="H70" s="79"/>
      <c r="I70" s="79"/>
      <c r="J70" s="79"/>
      <c r="K70" s="79"/>
      <c r="L70" s="80"/>
      <c r="M70" s="79"/>
      <c r="N70" s="79"/>
      <c r="O70" s="79"/>
      <c r="P70" s="79"/>
      <c r="Q70" s="79"/>
      <c r="R70" s="79"/>
      <c r="S70" s="79"/>
      <c r="T70" s="79"/>
    </row>
    <row r="71" spans="1:20" s="81" customFormat="1" x14ac:dyDescent="0.25">
      <c r="A71" s="87"/>
      <c r="B71" s="79"/>
      <c r="C71" s="79"/>
      <c r="D71" s="79"/>
      <c r="E71" s="79"/>
      <c r="F71" s="79"/>
      <c r="G71" s="79"/>
      <c r="H71" s="79"/>
      <c r="I71" s="79"/>
      <c r="J71" s="79"/>
      <c r="K71" s="79"/>
      <c r="L71" s="80"/>
      <c r="M71" s="79"/>
      <c r="N71" s="79"/>
      <c r="O71" s="79"/>
      <c r="P71" s="292" t="e">
        <f>L54+#REF!+#REF!</f>
        <v>#REF!</v>
      </c>
      <c r="Q71" s="79"/>
      <c r="R71" s="79"/>
      <c r="S71" s="79"/>
      <c r="T71" s="79"/>
    </row>
    <row r="72" spans="1:20" s="81" customFormat="1" ht="21" thickBot="1" x14ac:dyDescent="0.3">
      <c r="A72" s="88"/>
      <c r="B72" s="79"/>
      <c r="C72" s="79"/>
      <c r="D72" s="79"/>
      <c r="E72" s="79"/>
      <c r="F72" s="79"/>
      <c r="G72" s="79"/>
      <c r="H72" s="79"/>
      <c r="I72" s="79"/>
      <c r="J72" s="79"/>
      <c r="K72" s="89">
        <v>19733.68</v>
      </c>
      <c r="L72" s="80"/>
      <c r="M72" s="79"/>
      <c r="N72" s="79"/>
      <c r="O72" s="79"/>
      <c r="P72" s="79"/>
      <c r="Q72" s="79"/>
      <c r="R72" s="79"/>
      <c r="S72" s="79"/>
      <c r="T72" s="79"/>
    </row>
    <row r="73" spans="1:20" s="81" customFormat="1" x14ac:dyDescent="0.25">
      <c r="A73" s="82"/>
      <c r="B73" s="79"/>
      <c r="C73" s="79"/>
      <c r="D73" s="79"/>
      <c r="E73" s="90">
        <f>B54+E54</f>
        <v>418159.67749987688</v>
      </c>
      <c r="F73" s="79"/>
      <c r="G73" s="79"/>
      <c r="H73" s="79"/>
      <c r="I73" s="79"/>
      <c r="J73" s="79"/>
      <c r="K73" s="79"/>
      <c r="L73" s="91"/>
      <c r="M73" s="79"/>
      <c r="N73" s="79"/>
      <c r="O73" s="79"/>
      <c r="P73" s="79"/>
      <c r="Q73" s="79"/>
      <c r="R73" s="79"/>
      <c r="S73" s="79"/>
      <c r="T73" s="79"/>
    </row>
    <row r="74" spans="1:20" s="81" customFormat="1" ht="21" thickBot="1" x14ac:dyDescent="0.3">
      <c r="A74" s="79"/>
      <c r="B74" s="79"/>
      <c r="C74" s="79"/>
      <c r="D74" s="79"/>
      <c r="E74" s="79"/>
      <c r="F74" s="92">
        <f>C54+F54</f>
        <v>1055312.1979609253</v>
      </c>
      <c r="G74" s="92"/>
      <c r="H74" s="79"/>
      <c r="I74" s="79">
        <v>1000</v>
      </c>
      <c r="J74" s="79"/>
      <c r="K74" s="89">
        <f>K72-L54</f>
        <v>-1536477.9548380489</v>
      </c>
      <c r="L74" s="293"/>
      <c r="M74" s="79"/>
      <c r="N74" s="79"/>
      <c r="O74" s="79"/>
      <c r="P74" s="79"/>
      <c r="Q74" s="79"/>
      <c r="R74" s="79"/>
      <c r="S74" s="79"/>
      <c r="T74" s="79"/>
    </row>
    <row r="75" spans="1:20" s="81" customFormat="1" x14ac:dyDescent="0.25">
      <c r="A75" s="79"/>
      <c r="B75" s="79"/>
      <c r="C75" s="79"/>
      <c r="D75" s="79"/>
      <c r="E75" s="79"/>
      <c r="F75" s="79"/>
      <c r="G75" s="79"/>
      <c r="H75" s="79"/>
      <c r="I75" s="79"/>
      <c r="J75" s="79"/>
      <c r="K75" s="79"/>
      <c r="L75" s="293"/>
      <c r="M75" s="79"/>
      <c r="N75" s="79"/>
      <c r="O75" s="79"/>
      <c r="P75" s="79"/>
      <c r="Q75" s="79"/>
      <c r="R75" s="79"/>
      <c r="S75" s="79"/>
      <c r="T75" s="79"/>
    </row>
    <row r="76" spans="1:20" s="81" customFormat="1" x14ac:dyDescent="0.25">
      <c r="A76" s="79"/>
      <c r="B76" s="79"/>
      <c r="C76" s="79"/>
      <c r="D76" s="79"/>
      <c r="E76" s="93"/>
      <c r="F76" s="93"/>
      <c r="G76" s="93"/>
      <c r="H76" s="93"/>
      <c r="I76" s="93"/>
      <c r="J76" s="93"/>
      <c r="K76" s="93"/>
      <c r="L76" s="94"/>
      <c r="M76" s="294"/>
      <c r="N76" s="79"/>
      <c r="O76" s="79"/>
      <c r="P76" s="79"/>
      <c r="Q76" s="79"/>
      <c r="R76" s="79"/>
      <c r="S76" s="79"/>
      <c r="T76" s="79"/>
    </row>
    <row r="77" spans="1:20" s="81" customFormat="1" ht="30" customHeight="1" thickBot="1" x14ac:dyDescent="0.3">
      <c r="A77" s="79"/>
      <c r="B77" s="294"/>
      <c r="C77" s="295"/>
      <c r="D77" s="295"/>
      <c r="E77" s="296"/>
      <c r="F77" s="297"/>
      <c r="G77" s="297"/>
      <c r="H77" s="297"/>
      <c r="I77" s="297"/>
      <c r="J77" s="297"/>
      <c r="K77" s="297"/>
      <c r="L77" s="89">
        <v>18226.86</v>
      </c>
      <c r="M77" s="294"/>
      <c r="N77" s="79"/>
      <c r="O77" s="79"/>
      <c r="P77" s="79"/>
      <c r="Q77" s="79"/>
      <c r="R77" s="79"/>
      <c r="S77" s="79"/>
      <c r="T77" s="79"/>
    </row>
    <row r="78" spans="1:20" s="81" customFormat="1" ht="30" customHeight="1" thickBot="1" x14ac:dyDescent="0.3">
      <c r="A78" s="79"/>
      <c r="B78" s="294"/>
      <c r="C78" s="295"/>
      <c r="D78" s="295"/>
      <c r="E78" s="296"/>
      <c r="F78" s="294"/>
      <c r="G78" s="294"/>
      <c r="H78" s="95"/>
      <c r="I78" s="294"/>
      <c r="J78" s="294"/>
      <c r="K78" s="294"/>
      <c r="L78" s="89">
        <f>L77-L54</f>
        <v>-1537984.7748380487</v>
      </c>
      <c r="M78" s="294"/>
      <c r="N78" s="79"/>
      <c r="O78" s="79"/>
      <c r="P78" s="79"/>
      <c r="Q78" s="79"/>
      <c r="R78" s="79"/>
      <c r="S78" s="79"/>
      <c r="T78" s="79"/>
    </row>
    <row r="79" spans="1:20" s="82" customFormat="1" ht="30" customHeight="1" x14ac:dyDescent="0.25">
      <c r="A79" s="82">
        <v>4025.3910024442998</v>
      </c>
      <c r="B79" s="272">
        <v>4654.6973898950018</v>
      </c>
      <c r="C79" s="298">
        <v>3541.0421491508</v>
      </c>
      <c r="D79" s="298">
        <v>0</v>
      </c>
      <c r="E79" s="82">
        <v>313.20280721200004</v>
      </c>
      <c r="F79" s="293">
        <v>161.76739678199996</v>
      </c>
      <c r="G79" s="293">
        <v>0</v>
      </c>
      <c r="H79" s="272">
        <v>-23.523707928</v>
      </c>
      <c r="I79" s="82">
        <v>0</v>
      </c>
      <c r="J79" s="272">
        <v>0</v>
      </c>
      <c r="K79" s="272"/>
      <c r="L79" s="293"/>
      <c r="M79" s="272"/>
    </row>
    <row r="80" spans="1:20" s="82" customFormat="1" ht="30" customHeight="1" x14ac:dyDescent="0.25">
      <c r="A80" s="82">
        <v>31928.52</v>
      </c>
      <c r="B80" s="272">
        <v>8125.04</v>
      </c>
      <c r="C80" s="298">
        <v>14492.789000000001</v>
      </c>
      <c r="D80" s="298">
        <v>0</v>
      </c>
      <c r="E80" s="293">
        <v>254.69</v>
      </c>
      <c r="F80" s="299">
        <v>152.815</v>
      </c>
      <c r="G80" s="299">
        <v>0</v>
      </c>
      <c r="H80" s="299">
        <v>-481.7</v>
      </c>
      <c r="I80" s="82">
        <v>99.204999999999998</v>
      </c>
      <c r="J80" s="82">
        <v>0</v>
      </c>
      <c r="K80" s="272"/>
      <c r="L80" s="293"/>
      <c r="M80" s="272"/>
    </row>
    <row r="81" spans="1:20" s="82" customFormat="1" ht="30" customHeight="1" x14ac:dyDescent="0.25">
      <c r="A81" s="82">
        <v>8252.59</v>
      </c>
      <c r="B81" s="272">
        <v>0</v>
      </c>
      <c r="C81" s="298">
        <v>3499.2</v>
      </c>
      <c r="D81" s="298">
        <v>0</v>
      </c>
      <c r="E81" s="293">
        <v>0</v>
      </c>
      <c r="F81" s="293">
        <v>0</v>
      </c>
      <c r="G81" s="293">
        <v>0</v>
      </c>
      <c r="H81" s="293">
        <v>-64.192999999999998</v>
      </c>
      <c r="I81" s="293">
        <v>0</v>
      </c>
      <c r="J81" s="293">
        <v>0</v>
      </c>
      <c r="K81" s="293"/>
      <c r="L81" s="293"/>
      <c r="M81" s="293"/>
    </row>
    <row r="82" spans="1:20" s="82" customFormat="1" ht="30" customHeight="1" x14ac:dyDescent="0.25">
      <c r="A82" s="82">
        <f t="shared" ref="A82:J82" si="1">SUM(A79:A81)</f>
        <v>44206.501002444304</v>
      </c>
      <c r="B82" s="96">
        <f t="shared" si="1"/>
        <v>12779.737389895003</v>
      </c>
      <c r="C82" s="96">
        <f t="shared" si="1"/>
        <v>21533.0311491508</v>
      </c>
      <c r="D82" s="96">
        <f t="shared" si="1"/>
        <v>0</v>
      </c>
      <c r="E82" s="96">
        <f t="shared" si="1"/>
        <v>567.89280721199998</v>
      </c>
      <c r="F82" s="96">
        <f t="shared" si="1"/>
        <v>314.58239678199993</v>
      </c>
      <c r="G82" s="96">
        <f t="shared" si="1"/>
        <v>0</v>
      </c>
      <c r="H82" s="96">
        <f t="shared" si="1"/>
        <v>-569.41670792800005</v>
      </c>
      <c r="I82" s="96">
        <f t="shared" si="1"/>
        <v>99.204999999999998</v>
      </c>
      <c r="J82" s="96">
        <f t="shared" si="1"/>
        <v>0</v>
      </c>
      <c r="K82" s="272">
        <f>SUM(A82:J82)</f>
        <v>78931.533037556117</v>
      </c>
      <c r="L82" s="293"/>
      <c r="M82" s="272"/>
    </row>
    <row r="83" spans="1:20" s="81" customFormat="1" ht="30" customHeight="1" x14ac:dyDescent="0.25">
      <c r="A83" s="97"/>
      <c r="B83" s="294"/>
      <c r="C83" s="295"/>
      <c r="D83" s="295"/>
      <c r="E83" s="296"/>
      <c r="F83" s="294"/>
      <c r="G83" s="294"/>
      <c r="H83" s="294"/>
      <c r="I83" s="97"/>
      <c r="J83" s="95"/>
      <c r="K83" s="294"/>
      <c r="L83" s="293"/>
      <c r="M83" s="294"/>
      <c r="N83" s="79"/>
      <c r="O83" s="79"/>
      <c r="P83" s="79"/>
      <c r="Q83" s="79"/>
      <c r="R83" s="79"/>
      <c r="S83" s="79"/>
      <c r="T83" s="79"/>
    </row>
    <row r="84" spans="1:20" s="81" customFormat="1" ht="30" customHeight="1" x14ac:dyDescent="0.25">
      <c r="A84" s="97"/>
      <c r="B84" s="294"/>
      <c r="C84" s="295"/>
      <c r="D84" s="295"/>
      <c r="E84" s="296"/>
      <c r="F84" s="300"/>
      <c r="G84" s="300"/>
      <c r="H84" s="300"/>
      <c r="I84" s="97"/>
      <c r="J84" s="300"/>
      <c r="K84" s="300"/>
      <c r="L84" s="293"/>
      <c r="M84" s="294"/>
      <c r="N84" s="79"/>
      <c r="O84" s="79"/>
      <c r="P84" s="79"/>
      <c r="Q84" s="79"/>
      <c r="R84" s="79"/>
      <c r="S84" s="79"/>
      <c r="T84" s="79"/>
    </row>
    <row r="85" spans="1:20" s="81" customFormat="1" ht="30" customHeight="1" x14ac:dyDescent="0.25">
      <c r="A85" s="97"/>
      <c r="B85" s="294"/>
      <c r="C85" s="295"/>
      <c r="D85" s="295"/>
      <c r="E85" s="296"/>
      <c r="F85" s="300"/>
      <c r="G85" s="300"/>
      <c r="H85" s="294"/>
      <c r="I85" s="97"/>
      <c r="J85" s="95"/>
      <c r="K85" s="300"/>
      <c r="L85" s="293"/>
      <c r="M85" s="294"/>
      <c r="N85" s="79"/>
      <c r="O85" s="79"/>
      <c r="P85" s="79"/>
      <c r="Q85" s="79"/>
      <c r="R85" s="79"/>
      <c r="S85" s="79"/>
      <c r="T85" s="79"/>
    </row>
    <row r="86" spans="1:20" s="81" customFormat="1" ht="30" customHeight="1" x14ac:dyDescent="0.25">
      <c r="A86" s="97"/>
      <c r="B86" s="294"/>
      <c r="C86" s="295"/>
      <c r="D86" s="295"/>
      <c r="E86" s="296"/>
      <c r="F86" s="98"/>
      <c r="G86" s="98"/>
      <c r="H86" s="98"/>
      <c r="I86" s="99"/>
      <c r="J86" s="97"/>
      <c r="K86" s="98"/>
      <c r="L86" s="293"/>
      <c r="M86" s="294"/>
      <c r="N86" s="79"/>
      <c r="O86" s="79"/>
      <c r="P86" s="79"/>
      <c r="Q86" s="79"/>
      <c r="R86" s="79"/>
      <c r="S86" s="79"/>
      <c r="T86" s="79"/>
    </row>
    <row r="87" spans="1:20" s="81" customFormat="1" ht="30" customHeight="1" x14ac:dyDescent="0.25">
      <c r="A87" s="97"/>
      <c r="B87" s="294"/>
      <c r="C87" s="295"/>
      <c r="D87" s="295"/>
      <c r="E87" s="296"/>
      <c r="F87" s="294"/>
      <c r="G87" s="294"/>
      <c r="H87" s="294"/>
      <c r="I87" s="97"/>
      <c r="J87" s="294"/>
      <c r="K87" s="294"/>
      <c r="L87" s="100"/>
      <c r="M87" s="294"/>
      <c r="N87" s="79"/>
      <c r="O87" s="79"/>
      <c r="P87" s="79"/>
      <c r="Q87" s="79"/>
      <c r="R87" s="79"/>
      <c r="S87" s="79"/>
      <c r="T87" s="79"/>
    </row>
    <row r="88" spans="1:20" s="81" customFormat="1" ht="30" customHeight="1" x14ac:dyDescent="0.25">
      <c r="A88" s="97"/>
      <c r="B88" s="294"/>
      <c r="C88" s="295"/>
      <c r="D88" s="295"/>
      <c r="E88" s="296"/>
      <c r="F88" s="294"/>
      <c r="G88" s="294"/>
      <c r="H88" s="294"/>
      <c r="I88" s="294"/>
      <c r="J88" s="101"/>
      <c r="K88" s="95"/>
      <c r="L88" s="102"/>
      <c r="M88" s="294"/>
      <c r="N88" s="79"/>
      <c r="O88" s="79"/>
      <c r="P88" s="79"/>
      <c r="Q88" s="79"/>
      <c r="R88" s="79"/>
      <c r="S88" s="79"/>
      <c r="T88" s="79"/>
    </row>
    <row r="89" spans="1:20" s="81" customFormat="1" ht="30" customHeight="1" x14ac:dyDescent="0.25">
      <c r="A89" s="97"/>
      <c r="B89" s="294"/>
      <c r="C89" s="295"/>
      <c r="D89" s="295"/>
      <c r="E89" s="294"/>
      <c r="F89" s="294"/>
      <c r="G89" s="294"/>
      <c r="H89" s="294"/>
      <c r="I89" s="294"/>
      <c r="J89" s="294"/>
      <c r="K89" s="294"/>
      <c r="L89" s="103"/>
      <c r="M89" s="294"/>
      <c r="N89" s="79"/>
      <c r="O89" s="79"/>
      <c r="P89" s="79"/>
      <c r="Q89" s="79"/>
      <c r="R89" s="79"/>
      <c r="S89" s="79"/>
      <c r="T89" s="79"/>
    </row>
    <row r="90" spans="1:20" s="81" customFormat="1" ht="30" customHeight="1" x14ac:dyDescent="0.25">
      <c r="A90" s="97"/>
      <c r="B90" s="294"/>
      <c r="C90" s="295"/>
      <c r="D90" s="295"/>
      <c r="E90" s="296"/>
      <c r="F90" s="294"/>
      <c r="G90" s="294"/>
      <c r="H90" s="294"/>
      <c r="I90" s="294"/>
      <c r="J90" s="294"/>
      <c r="K90" s="294"/>
      <c r="L90" s="80"/>
      <c r="M90" s="294"/>
      <c r="N90" s="79"/>
      <c r="O90" s="79"/>
      <c r="P90" s="79"/>
      <c r="Q90" s="79"/>
      <c r="R90" s="79"/>
      <c r="S90" s="79"/>
      <c r="T90" s="79"/>
    </row>
    <row r="91" spans="1:20" s="81" customFormat="1" ht="30" customHeight="1" x14ac:dyDescent="0.25">
      <c r="A91" s="97"/>
      <c r="B91" s="294"/>
      <c r="C91" s="295"/>
      <c r="D91" s="295"/>
      <c r="E91" s="296"/>
      <c r="F91" s="294"/>
      <c r="G91" s="294"/>
      <c r="H91" s="294"/>
      <c r="I91" s="294"/>
      <c r="J91" s="294"/>
      <c r="K91" s="294"/>
      <c r="L91" s="293"/>
      <c r="M91" s="294"/>
      <c r="N91" s="79"/>
      <c r="O91" s="79"/>
      <c r="P91" s="79"/>
      <c r="Q91" s="79"/>
      <c r="R91" s="79"/>
      <c r="S91" s="79"/>
      <c r="T91" s="79"/>
    </row>
    <row r="92" spans="1:20" s="81" customFormat="1" ht="30" customHeight="1" x14ac:dyDescent="0.25">
      <c r="A92" s="97"/>
      <c r="B92" s="294"/>
      <c r="C92" s="294"/>
      <c r="D92" s="294"/>
      <c r="E92" s="294"/>
      <c r="F92" s="294"/>
      <c r="G92" s="294"/>
      <c r="H92" s="79"/>
      <c r="I92" s="301"/>
      <c r="J92" s="294"/>
      <c r="K92" s="294"/>
      <c r="L92" s="293"/>
      <c r="M92" s="294"/>
      <c r="N92" s="79"/>
      <c r="O92" s="79"/>
      <c r="P92" s="79"/>
      <c r="Q92" s="79"/>
      <c r="R92" s="79"/>
      <c r="S92" s="79"/>
      <c r="T92" s="79"/>
    </row>
    <row r="93" spans="1:20" s="81" customFormat="1" ht="30" customHeight="1" x14ac:dyDescent="0.25">
      <c r="A93" s="97"/>
      <c r="B93" s="294"/>
      <c r="C93" s="294"/>
      <c r="D93" s="294"/>
      <c r="E93" s="294"/>
      <c r="F93" s="294"/>
      <c r="G93" s="294"/>
      <c r="H93" s="79"/>
      <c r="I93" s="294"/>
      <c r="J93" s="294"/>
      <c r="K93" s="302"/>
      <c r="L93" s="293"/>
      <c r="M93" s="294"/>
      <c r="N93" s="79"/>
      <c r="O93" s="79"/>
      <c r="P93" s="79"/>
      <c r="Q93" s="79"/>
      <c r="R93" s="79"/>
      <c r="S93" s="79"/>
      <c r="T93" s="79"/>
    </row>
    <row r="94" spans="1:20" s="81" customFormat="1" ht="30" customHeight="1" x14ac:dyDescent="0.25">
      <c r="A94" s="97"/>
      <c r="B94" s="294"/>
      <c r="C94" s="295"/>
      <c r="D94" s="295"/>
      <c r="E94" s="294"/>
      <c r="F94" s="294"/>
      <c r="G94" s="294"/>
      <c r="H94" s="294"/>
      <c r="I94" s="294"/>
      <c r="J94" s="294"/>
      <c r="K94" s="294"/>
      <c r="L94" s="293"/>
      <c r="M94" s="294"/>
      <c r="N94" s="79"/>
      <c r="O94" s="79"/>
      <c r="P94" s="79"/>
      <c r="Q94" s="79"/>
      <c r="R94" s="79"/>
      <c r="S94" s="79"/>
      <c r="T94" s="79"/>
    </row>
    <row r="95" spans="1:20" s="81" customFormat="1" ht="30" customHeight="1" x14ac:dyDescent="0.25">
      <c r="A95" s="97"/>
      <c r="B95" s="294"/>
      <c r="C95" s="296"/>
      <c r="D95" s="296"/>
      <c r="E95" s="296"/>
      <c r="F95" s="296"/>
      <c r="G95" s="296"/>
      <c r="H95" s="294"/>
      <c r="I95" s="294"/>
      <c r="J95" s="294"/>
      <c r="K95" s="294"/>
      <c r="L95" s="293"/>
      <c r="M95" s="294"/>
      <c r="N95" s="79"/>
      <c r="O95" s="79"/>
      <c r="P95" s="79"/>
      <c r="Q95" s="79"/>
      <c r="R95" s="79"/>
      <c r="S95" s="79"/>
      <c r="T95" s="79"/>
    </row>
    <row r="96" spans="1:20" s="81" customFormat="1" ht="30" customHeight="1" x14ac:dyDescent="0.25">
      <c r="A96" s="97"/>
      <c r="B96" s="294"/>
      <c r="C96" s="296"/>
      <c r="D96" s="296"/>
      <c r="E96" s="296"/>
      <c r="F96" s="296"/>
      <c r="G96" s="296"/>
      <c r="H96" s="294"/>
      <c r="I96" s="294"/>
      <c r="J96" s="294"/>
      <c r="K96" s="294"/>
      <c r="L96" s="293"/>
      <c r="M96" s="294"/>
      <c r="N96" s="79"/>
      <c r="O96" s="79"/>
      <c r="P96" s="79"/>
      <c r="Q96" s="79"/>
      <c r="R96" s="79"/>
      <c r="S96" s="79"/>
      <c r="T96" s="79"/>
    </row>
    <row r="97" spans="1:20" s="81" customFormat="1" ht="30" customHeight="1" x14ac:dyDescent="0.25">
      <c r="A97" s="97"/>
      <c r="B97" s="294"/>
      <c r="C97" s="294"/>
      <c r="D97" s="294"/>
      <c r="E97" s="294"/>
      <c r="F97" s="294"/>
      <c r="G97" s="294"/>
      <c r="H97" s="294"/>
      <c r="I97" s="294"/>
      <c r="J97" s="294"/>
      <c r="K97" s="294"/>
      <c r="L97" s="293"/>
      <c r="M97" s="294"/>
      <c r="N97" s="79"/>
      <c r="O97" s="79"/>
      <c r="P97" s="79"/>
      <c r="Q97" s="79"/>
      <c r="R97" s="79"/>
      <c r="S97" s="79"/>
      <c r="T97" s="79"/>
    </row>
    <row r="98" spans="1:20" s="81" customFormat="1" ht="30" customHeight="1" x14ac:dyDescent="0.25">
      <c r="A98" s="97"/>
      <c r="B98" s="294"/>
      <c r="C98" s="294"/>
      <c r="D98" s="294"/>
      <c r="E98" s="294"/>
      <c r="F98" s="294"/>
      <c r="G98" s="294"/>
      <c r="H98" s="294"/>
      <c r="I98" s="294"/>
      <c r="J98" s="294"/>
      <c r="K98" s="294"/>
      <c r="L98" s="293"/>
      <c r="M98" s="294"/>
      <c r="N98" s="79"/>
      <c r="O98" s="79"/>
      <c r="P98" s="79"/>
      <c r="Q98" s="79"/>
      <c r="R98" s="79"/>
      <c r="S98" s="79"/>
      <c r="T98" s="79"/>
    </row>
    <row r="99" spans="1:20" s="81" customFormat="1" ht="30" customHeight="1" x14ac:dyDescent="0.25">
      <c r="A99" s="97"/>
      <c r="B99" s="294"/>
      <c r="C99" s="296"/>
      <c r="D99" s="296"/>
      <c r="E99" s="296"/>
      <c r="F99" s="296"/>
      <c r="G99" s="296"/>
      <c r="H99" s="294"/>
      <c r="I99" s="294"/>
      <c r="J99" s="294"/>
      <c r="K99" s="294"/>
      <c r="L99" s="293"/>
      <c r="M99" s="294"/>
      <c r="N99" s="79"/>
      <c r="O99" s="79"/>
      <c r="P99" s="79"/>
      <c r="Q99" s="79"/>
      <c r="R99" s="79"/>
      <c r="S99" s="79"/>
      <c r="T99" s="79"/>
    </row>
    <row r="100" spans="1:20" s="81" customFormat="1" ht="30" customHeight="1" x14ac:dyDescent="0.25">
      <c r="A100" s="97"/>
      <c r="B100" s="294"/>
      <c r="C100" s="303"/>
      <c r="D100" s="303"/>
      <c r="E100" s="303"/>
      <c r="F100" s="303"/>
      <c r="G100" s="303"/>
      <c r="H100" s="294"/>
      <c r="I100" s="294"/>
      <c r="J100" s="294"/>
      <c r="K100" s="294"/>
      <c r="L100" s="293"/>
      <c r="M100" s="294"/>
      <c r="N100" s="79"/>
      <c r="O100" s="79"/>
      <c r="P100" s="79"/>
      <c r="Q100" s="79"/>
      <c r="R100" s="79"/>
      <c r="S100" s="79"/>
      <c r="T100" s="79"/>
    </row>
    <row r="101" spans="1:20" s="81" customFormat="1" ht="30" customHeight="1" x14ac:dyDescent="0.25">
      <c r="A101" s="97"/>
      <c r="B101" s="294"/>
      <c r="C101" s="296"/>
      <c r="D101" s="296"/>
      <c r="E101" s="296"/>
      <c r="F101" s="296"/>
      <c r="G101" s="296"/>
      <c r="H101" s="294"/>
      <c r="I101" s="294"/>
      <c r="J101" s="294"/>
      <c r="K101" s="294"/>
      <c r="L101" s="293"/>
      <c r="M101" s="294"/>
      <c r="N101" s="79"/>
      <c r="O101" s="79"/>
      <c r="P101" s="79"/>
      <c r="Q101" s="79"/>
      <c r="R101" s="79"/>
      <c r="S101" s="79"/>
      <c r="T101" s="79"/>
    </row>
    <row r="102" spans="1:20" s="81" customFormat="1" ht="30" customHeight="1" x14ac:dyDescent="0.25">
      <c r="A102" s="97"/>
      <c r="B102" s="294"/>
      <c r="C102" s="296"/>
      <c r="D102" s="296"/>
      <c r="E102" s="294"/>
      <c r="F102" s="294"/>
      <c r="G102" s="294"/>
      <c r="H102" s="294"/>
      <c r="I102" s="296"/>
      <c r="J102" s="294"/>
      <c r="K102" s="294"/>
      <c r="L102" s="293"/>
      <c r="M102" s="294"/>
      <c r="N102" s="79"/>
      <c r="O102" s="79"/>
      <c r="P102" s="79"/>
      <c r="Q102" s="79"/>
      <c r="R102" s="79"/>
      <c r="S102" s="79"/>
      <c r="T102" s="79"/>
    </row>
    <row r="103" spans="1:20" s="81" customFormat="1" ht="30" customHeight="1" x14ac:dyDescent="0.25">
      <c r="A103" s="97"/>
      <c r="B103" s="79"/>
      <c r="C103" s="295"/>
      <c r="D103" s="295"/>
      <c r="E103" s="294"/>
      <c r="F103" s="294"/>
      <c r="G103" s="294"/>
      <c r="H103" s="294"/>
      <c r="I103" s="294"/>
      <c r="J103" s="304"/>
      <c r="K103" s="294"/>
      <c r="L103" s="293"/>
      <c r="M103" s="294"/>
      <c r="N103" s="79"/>
      <c r="O103" s="79"/>
      <c r="P103" s="79"/>
      <c r="Q103" s="79"/>
      <c r="R103" s="79"/>
      <c r="S103" s="79"/>
      <c r="T103" s="79"/>
    </row>
    <row r="104" spans="1:20" s="81" customFormat="1" ht="30" customHeight="1" x14ac:dyDescent="0.25">
      <c r="A104" s="97"/>
      <c r="B104" s="297"/>
      <c r="C104" s="295"/>
      <c r="D104" s="295"/>
      <c r="E104" s="294"/>
      <c r="F104" s="294"/>
      <c r="G104" s="294"/>
      <c r="H104" s="294"/>
      <c r="I104" s="294"/>
      <c r="J104" s="294"/>
      <c r="K104" s="294"/>
      <c r="L104" s="80"/>
      <c r="M104" s="294"/>
      <c r="N104" s="79"/>
      <c r="O104" s="79"/>
      <c r="P104" s="79"/>
      <c r="Q104" s="79"/>
      <c r="R104" s="79"/>
      <c r="S104" s="79"/>
      <c r="T104" s="79"/>
    </row>
    <row r="105" spans="1:20" s="81" customFormat="1" ht="30" customHeight="1" x14ac:dyDescent="0.25">
      <c r="A105" s="97"/>
      <c r="B105" s="297"/>
      <c r="C105" s="295"/>
      <c r="D105" s="295"/>
      <c r="E105" s="296"/>
      <c r="F105" s="296"/>
      <c r="G105" s="296"/>
      <c r="H105" s="296"/>
      <c r="I105" s="296"/>
      <c r="J105" s="296"/>
      <c r="K105" s="294"/>
      <c r="L105" s="293"/>
      <c r="M105" s="294"/>
      <c r="N105" s="79"/>
      <c r="O105" s="79"/>
      <c r="P105" s="79"/>
      <c r="Q105" s="79"/>
      <c r="R105" s="79"/>
      <c r="S105" s="79"/>
      <c r="T105" s="79"/>
    </row>
    <row r="106" spans="1:20" s="81" customFormat="1" ht="30" customHeight="1" x14ac:dyDescent="0.25">
      <c r="A106" s="97"/>
      <c r="B106" s="297"/>
      <c r="C106" s="104"/>
      <c r="D106" s="104"/>
      <c r="E106" s="305"/>
      <c r="F106" s="306"/>
      <c r="G106" s="306"/>
      <c r="H106" s="306"/>
      <c r="I106" s="305"/>
      <c r="J106" s="294"/>
      <c r="K106" s="294"/>
      <c r="L106" s="293"/>
      <c r="M106" s="294"/>
      <c r="N106" s="79"/>
      <c r="O106" s="79"/>
      <c r="P106" s="79"/>
      <c r="Q106" s="79"/>
      <c r="R106" s="79"/>
      <c r="S106" s="79"/>
      <c r="T106" s="79"/>
    </row>
    <row r="107" spans="1:20" s="81" customFormat="1" ht="30" customHeight="1" x14ac:dyDescent="0.25">
      <c r="A107" s="97"/>
      <c r="B107" s="297"/>
      <c r="C107" s="79"/>
      <c r="D107" s="79"/>
      <c r="E107" s="294"/>
      <c r="F107" s="296"/>
      <c r="G107" s="296"/>
      <c r="H107" s="296"/>
      <c r="I107" s="294"/>
      <c r="J107" s="294"/>
      <c r="K107" s="294"/>
      <c r="L107" s="100"/>
      <c r="M107" s="105"/>
      <c r="N107" s="79"/>
      <c r="O107" s="79"/>
      <c r="P107" s="79"/>
      <c r="Q107" s="79"/>
      <c r="R107" s="79"/>
      <c r="S107" s="79"/>
      <c r="T107" s="79"/>
    </row>
    <row r="108" spans="1:20" s="81" customFormat="1" ht="30" customHeight="1" x14ac:dyDescent="0.25">
      <c r="A108" s="97"/>
      <c r="B108" s="297"/>
      <c r="C108" s="294"/>
      <c r="D108" s="294"/>
      <c r="E108" s="294"/>
      <c r="F108" s="294"/>
      <c r="G108" s="294"/>
      <c r="H108" s="294"/>
      <c r="I108" s="297"/>
      <c r="J108" s="79"/>
      <c r="K108" s="294"/>
      <c r="L108" s="80"/>
      <c r="M108" s="79"/>
      <c r="N108" s="79"/>
      <c r="O108" s="79"/>
      <c r="P108" s="79"/>
      <c r="Q108" s="79"/>
      <c r="R108" s="79"/>
      <c r="S108" s="79"/>
      <c r="T108" s="79"/>
    </row>
    <row r="109" spans="1:20" s="81" customFormat="1" ht="30" customHeight="1" x14ac:dyDescent="0.25">
      <c r="A109" s="79"/>
      <c r="B109" s="79"/>
      <c r="C109" s="294"/>
      <c r="D109" s="294"/>
      <c r="E109" s="294"/>
      <c r="F109" s="294"/>
      <c r="G109" s="294"/>
      <c r="H109" s="294"/>
      <c r="I109" s="297"/>
      <c r="J109" s="79"/>
      <c r="K109" s="294"/>
      <c r="L109" s="80"/>
      <c r="M109" s="79"/>
      <c r="N109" s="79"/>
      <c r="O109" s="79"/>
      <c r="P109" s="79"/>
      <c r="Q109" s="79"/>
      <c r="R109" s="79"/>
      <c r="S109" s="79"/>
      <c r="T109" s="79"/>
    </row>
    <row r="110" spans="1:20" s="81" customFormat="1" ht="30" customHeight="1" x14ac:dyDescent="0.25">
      <c r="A110" s="79"/>
      <c r="B110" s="79"/>
      <c r="C110" s="294"/>
      <c r="D110" s="294"/>
      <c r="E110" s="294"/>
      <c r="F110" s="294"/>
      <c r="G110" s="294"/>
      <c r="H110" s="294"/>
      <c r="I110" s="297"/>
      <c r="J110" s="79"/>
      <c r="K110" s="294"/>
      <c r="L110" s="80"/>
      <c r="M110" s="79"/>
      <c r="N110" s="79"/>
      <c r="O110" s="79"/>
      <c r="P110" s="79"/>
      <c r="Q110" s="79"/>
      <c r="R110" s="79"/>
      <c r="S110" s="79"/>
      <c r="T110" s="79"/>
    </row>
    <row r="111" spans="1:20" s="81" customFormat="1" ht="30" customHeight="1" x14ac:dyDescent="0.25">
      <c r="A111" s="79"/>
      <c r="B111" s="79"/>
      <c r="C111" s="294"/>
      <c r="D111" s="294"/>
      <c r="E111" s="294"/>
      <c r="F111" s="294"/>
      <c r="G111" s="294"/>
      <c r="H111" s="79"/>
      <c r="I111" s="294"/>
      <c r="J111" s="79"/>
      <c r="K111" s="105"/>
      <c r="L111" s="80"/>
      <c r="M111" s="79"/>
      <c r="N111" s="79"/>
      <c r="O111" s="79"/>
      <c r="P111" s="79"/>
      <c r="Q111" s="79"/>
      <c r="R111" s="79"/>
      <c r="S111" s="79"/>
      <c r="T111" s="79"/>
    </row>
    <row r="112" spans="1:20" s="81" customFormat="1" ht="30" customHeight="1" x14ac:dyDescent="0.25">
      <c r="A112" s="79"/>
      <c r="B112" s="79"/>
      <c r="C112" s="294"/>
      <c r="D112" s="294"/>
      <c r="E112" s="294"/>
      <c r="F112" s="294"/>
      <c r="G112" s="294"/>
      <c r="H112" s="294"/>
      <c r="I112" s="297"/>
      <c r="J112" s="79"/>
      <c r="K112" s="79"/>
      <c r="L112" s="80"/>
      <c r="M112" s="79"/>
      <c r="N112" s="79"/>
      <c r="O112" s="79"/>
      <c r="P112" s="79"/>
      <c r="Q112" s="79"/>
      <c r="R112" s="79"/>
      <c r="S112" s="79"/>
      <c r="T112" s="79"/>
    </row>
    <row r="113" spans="1:20" s="81" customFormat="1" ht="30" customHeight="1" x14ac:dyDescent="0.25">
      <c r="A113" s="79"/>
      <c r="B113" s="79"/>
      <c r="C113" s="296"/>
      <c r="D113" s="296"/>
      <c r="E113" s="296"/>
      <c r="F113" s="296"/>
      <c r="G113" s="296"/>
      <c r="H113" s="79"/>
      <c r="I113" s="296"/>
      <c r="J113" s="295"/>
      <c r="K113" s="294"/>
      <c r="L113" s="293"/>
      <c r="M113" s="79"/>
      <c r="N113" s="79"/>
      <c r="O113" s="79"/>
      <c r="P113" s="79"/>
      <c r="Q113" s="79"/>
      <c r="R113" s="79"/>
      <c r="S113" s="79"/>
      <c r="T113" s="79"/>
    </row>
    <row r="114" spans="1:20" s="81" customFormat="1" ht="30" customHeight="1" x14ac:dyDescent="0.25">
      <c r="A114" s="79"/>
      <c r="B114" s="79"/>
      <c r="C114" s="306"/>
      <c r="D114" s="306"/>
      <c r="E114" s="306"/>
      <c r="F114" s="306"/>
      <c r="G114" s="306"/>
      <c r="H114" s="306"/>
      <c r="I114" s="306"/>
      <c r="J114" s="307"/>
      <c r="K114" s="79"/>
      <c r="L114" s="80"/>
      <c r="M114" s="79"/>
      <c r="N114" s="79"/>
      <c r="O114" s="79"/>
      <c r="P114" s="79"/>
      <c r="Q114" s="79"/>
      <c r="R114" s="79"/>
      <c r="S114" s="79"/>
      <c r="T114" s="79"/>
    </row>
    <row r="115" spans="1:20" s="81" customFormat="1" ht="30" customHeight="1" x14ac:dyDescent="0.25">
      <c r="A115" s="79"/>
      <c r="B115" s="79"/>
      <c r="C115" s="308"/>
      <c r="D115" s="308"/>
      <c r="E115" s="308"/>
      <c r="F115" s="308"/>
      <c r="G115" s="308"/>
      <c r="H115" s="106"/>
      <c r="I115" s="308"/>
      <c r="J115" s="307"/>
      <c r="K115" s="297"/>
      <c r="L115" s="80"/>
      <c r="M115" s="79"/>
      <c r="N115" s="79"/>
      <c r="O115" s="79"/>
      <c r="P115" s="79"/>
      <c r="Q115" s="79"/>
      <c r="R115" s="79"/>
      <c r="S115" s="79"/>
      <c r="T115" s="79"/>
    </row>
    <row r="116" spans="1:20" s="81" customFormat="1" ht="30" customHeight="1" x14ac:dyDescent="0.25">
      <c r="A116" s="79"/>
      <c r="B116" s="79"/>
      <c r="C116" s="79"/>
      <c r="D116" s="79"/>
      <c r="E116" s="307"/>
      <c r="F116" s="307"/>
      <c r="G116" s="307"/>
      <c r="H116" s="307"/>
      <c r="I116" s="79"/>
      <c r="J116" s="79"/>
      <c r="K116" s="79"/>
      <c r="L116" s="80"/>
      <c r="M116" s="79"/>
      <c r="N116" s="79"/>
      <c r="O116" s="79"/>
      <c r="P116" s="79"/>
      <c r="Q116" s="79"/>
      <c r="R116" s="79"/>
      <c r="S116" s="79"/>
      <c r="T116" s="79"/>
    </row>
    <row r="117" spans="1:20" s="81" customFormat="1" ht="30" customHeight="1" x14ac:dyDescent="0.25">
      <c r="A117" s="79"/>
      <c r="B117" s="79"/>
      <c r="C117" s="294"/>
      <c r="D117" s="294"/>
      <c r="E117" s="300"/>
      <c r="F117" s="307"/>
      <c r="G117" s="307"/>
      <c r="H117" s="307"/>
      <c r="I117" s="79"/>
      <c r="J117" s="97"/>
      <c r="K117" s="300"/>
      <c r="L117" s="309"/>
      <c r="M117" s="79"/>
      <c r="N117" s="79"/>
      <c r="O117" s="79"/>
      <c r="P117" s="79"/>
      <c r="Q117" s="79"/>
      <c r="R117" s="79"/>
      <c r="S117" s="79"/>
      <c r="T117" s="79"/>
    </row>
    <row r="118" spans="1:20" s="81" customFormat="1" ht="30" customHeight="1" x14ac:dyDescent="0.25">
      <c r="A118" s="79"/>
      <c r="B118" s="79"/>
      <c r="C118" s="105"/>
      <c r="D118" s="105"/>
      <c r="E118" s="105"/>
      <c r="F118" s="107"/>
      <c r="G118" s="107"/>
      <c r="H118" s="107"/>
      <c r="I118" s="79"/>
      <c r="J118" s="79"/>
      <c r="K118" s="79"/>
      <c r="L118" s="80"/>
      <c r="M118" s="79"/>
      <c r="N118" s="79"/>
      <c r="O118" s="79"/>
      <c r="P118" s="79"/>
      <c r="Q118" s="79"/>
      <c r="R118" s="79"/>
      <c r="S118" s="79"/>
      <c r="T118" s="79"/>
    </row>
    <row r="119" spans="1:20" s="81" customFormat="1" ht="30" customHeight="1" x14ac:dyDescent="0.25">
      <c r="A119" s="79"/>
      <c r="B119" s="79"/>
      <c r="C119" s="79"/>
      <c r="D119" s="79"/>
      <c r="E119" s="307"/>
      <c r="F119" s="307"/>
      <c r="G119" s="307"/>
      <c r="H119" s="307"/>
      <c r="I119" s="79"/>
      <c r="J119" s="79"/>
      <c r="K119" s="79"/>
      <c r="L119" s="80"/>
      <c r="M119" s="79"/>
      <c r="N119" s="79"/>
      <c r="O119" s="79"/>
      <c r="P119" s="79"/>
      <c r="Q119" s="79"/>
      <c r="R119" s="79"/>
      <c r="S119" s="79"/>
      <c r="T119" s="79"/>
    </row>
    <row r="120" spans="1:20" s="81" customFormat="1" ht="30" customHeight="1" x14ac:dyDescent="0.25">
      <c r="A120" s="79"/>
      <c r="B120" s="79"/>
      <c r="C120" s="79"/>
      <c r="D120" s="79"/>
      <c r="E120" s="79"/>
      <c r="F120" s="79"/>
      <c r="G120" s="79"/>
      <c r="H120" s="79"/>
      <c r="I120" s="79"/>
      <c r="J120" s="79"/>
      <c r="K120" s="79"/>
      <c r="L120" s="80"/>
      <c r="M120" s="79"/>
      <c r="N120" s="79"/>
      <c r="O120" s="79"/>
      <c r="P120" s="79"/>
      <c r="Q120" s="79"/>
      <c r="R120" s="79"/>
      <c r="S120" s="79"/>
      <c r="T120" s="79"/>
    </row>
    <row r="121" spans="1:20" s="81" customFormat="1" ht="30" customHeight="1" x14ac:dyDescent="0.25">
      <c r="A121" s="79"/>
      <c r="B121" s="79"/>
      <c r="C121" s="79"/>
      <c r="D121" s="79"/>
      <c r="E121" s="79"/>
      <c r="F121" s="79"/>
      <c r="G121" s="79"/>
      <c r="H121" s="79"/>
      <c r="I121" s="79"/>
      <c r="J121" s="79"/>
      <c r="K121" s="79"/>
      <c r="L121" s="80"/>
      <c r="M121" s="79"/>
      <c r="N121" s="79"/>
      <c r="O121" s="79"/>
      <c r="P121" s="79"/>
      <c r="Q121" s="79"/>
      <c r="R121" s="79"/>
      <c r="S121" s="79"/>
      <c r="T121" s="79"/>
    </row>
    <row r="122" spans="1:20" s="81" customFormat="1" ht="30" customHeight="1" x14ac:dyDescent="0.25">
      <c r="A122" s="79"/>
      <c r="B122" s="79"/>
      <c r="C122" s="79"/>
      <c r="D122" s="79"/>
      <c r="E122" s="90"/>
      <c r="F122" s="90"/>
      <c r="G122" s="90"/>
      <c r="H122" s="90"/>
      <c r="I122" s="90"/>
      <c r="J122" s="90"/>
      <c r="K122" s="79"/>
      <c r="L122" s="80"/>
      <c r="M122" s="79"/>
      <c r="N122" s="79"/>
      <c r="O122" s="79"/>
      <c r="P122" s="79"/>
      <c r="Q122" s="79"/>
      <c r="R122" s="79"/>
      <c r="S122" s="79"/>
      <c r="T122" s="79"/>
    </row>
    <row r="123" spans="1:20" s="81" customFormat="1" ht="30" customHeight="1" x14ac:dyDescent="0.25">
      <c r="A123" s="79"/>
      <c r="B123" s="79"/>
      <c r="C123" s="79"/>
      <c r="D123" s="79"/>
      <c r="E123" s="79"/>
      <c r="F123" s="79"/>
      <c r="G123" s="79"/>
      <c r="H123" s="79"/>
      <c r="I123" s="310"/>
      <c r="J123" s="79"/>
      <c r="K123" s="79"/>
      <c r="L123" s="80"/>
      <c r="M123" s="79"/>
      <c r="N123" s="79"/>
      <c r="O123" s="79"/>
      <c r="P123" s="79"/>
      <c r="Q123" s="79"/>
      <c r="R123" s="79"/>
      <c r="S123" s="79"/>
      <c r="T123" s="79"/>
    </row>
    <row r="124" spans="1:20" s="81" customFormat="1" ht="30" customHeight="1" x14ac:dyDescent="0.25">
      <c r="A124" s="79"/>
      <c r="B124" s="79"/>
      <c r="C124" s="79"/>
      <c r="D124" s="79"/>
      <c r="E124" s="79"/>
      <c r="F124" s="79"/>
      <c r="G124" s="79"/>
      <c r="H124" s="79"/>
      <c r="I124" s="310"/>
      <c r="J124" s="297"/>
      <c r="K124" s="297"/>
      <c r="L124" s="80"/>
      <c r="M124" s="79"/>
      <c r="N124" s="79"/>
      <c r="O124" s="79"/>
      <c r="P124" s="79"/>
      <c r="Q124" s="79"/>
      <c r="R124" s="79"/>
      <c r="S124" s="79"/>
      <c r="T124" s="79"/>
    </row>
    <row r="125" spans="1:20" s="81" customFormat="1" ht="30" customHeight="1" x14ac:dyDescent="0.25">
      <c r="A125" s="79"/>
      <c r="B125" s="79"/>
      <c r="C125" s="79"/>
      <c r="D125" s="79"/>
      <c r="E125" s="79"/>
      <c r="F125" s="79"/>
      <c r="G125" s="79"/>
      <c r="H125" s="79"/>
      <c r="I125" s="79"/>
      <c r="J125" s="79"/>
      <c r="K125" s="79"/>
      <c r="L125" s="80"/>
      <c r="M125" s="79"/>
      <c r="N125" s="79"/>
      <c r="O125" s="79"/>
      <c r="P125" s="79"/>
      <c r="Q125" s="79"/>
      <c r="R125" s="79"/>
      <c r="S125" s="79"/>
      <c r="T125" s="79"/>
    </row>
  </sheetData>
  <mergeCells count="2">
    <mergeCell ref="A2:M2"/>
    <mergeCell ref="A3:M3"/>
  </mergeCells>
  <printOptions horizontalCentered="1"/>
  <pageMargins left="0.74803149606299213" right="0.74803149606299213" top="0.74803149606299202" bottom="0.74803149606299202" header="0.511811023622047" footer="0.511811023622047"/>
  <pageSetup paperSize="9" scale="30" fitToWidth="0" fitToHeight="0"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815-9043-4989-95FF-A65BBAA29ADA}">
  <sheetPr>
    <pageSetUpPr fitToPage="1"/>
  </sheetPr>
  <dimension ref="A1:I62"/>
  <sheetViews>
    <sheetView view="pageBreakPreview" zoomScale="52" zoomScaleSheetLayoutView="52" workbookViewId="0">
      <selection activeCell="H7" sqref="H7"/>
    </sheetView>
  </sheetViews>
  <sheetFormatPr defaultColWidth="9.14453125" defaultRowHeight="12.75" x14ac:dyDescent="0.15"/>
  <cols>
    <col min="1" max="1" width="8.47265625" style="55" bestFit="1" customWidth="1"/>
    <col min="2" max="2" width="35.51171875" style="55" bestFit="1" customWidth="1"/>
    <col min="3" max="3" width="29.59375" style="55" bestFit="1" customWidth="1"/>
    <col min="4" max="4" width="25.15234375" style="55" bestFit="1" customWidth="1"/>
    <col min="5" max="5" width="40.48828125" style="55" bestFit="1" customWidth="1"/>
    <col min="6" max="6" width="39.68359375" style="55" hidden="1" customWidth="1"/>
    <col min="7" max="7" width="39.546875" style="55" customWidth="1"/>
    <col min="8" max="8" width="29.59375" style="55" bestFit="1" customWidth="1"/>
    <col min="9" max="9" width="26.5" style="55" bestFit="1" customWidth="1"/>
    <col min="10" max="16384" width="9.14453125" style="55"/>
  </cols>
  <sheetData>
    <row r="1" spans="1:8" s="61" customFormat="1" ht="29.25" customHeight="1" x14ac:dyDescent="0.35">
      <c r="A1" s="477" t="s">
        <v>44</v>
      </c>
      <c r="B1" s="477"/>
      <c r="C1" s="477"/>
      <c r="D1" s="477"/>
      <c r="E1" s="477"/>
      <c r="F1" s="477"/>
      <c r="G1" s="477"/>
      <c r="H1" s="477"/>
    </row>
    <row r="2" spans="1:8" s="61" customFormat="1" ht="18" customHeight="1" x14ac:dyDescent="0.3">
      <c r="A2" s="195"/>
      <c r="H2" s="196"/>
    </row>
    <row r="3" spans="1:8" s="62" customFormat="1" ht="10.5" customHeight="1" thickBot="1" x14ac:dyDescent="0.35">
      <c r="A3" s="197"/>
      <c r="B3" s="198"/>
    </row>
    <row r="4" spans="1:8" s="63" customFormat="1" ht="21" customHeight="1" x14ac:dyDescent="0.2">
      <c r="A4" s="199" t="s">
        <v>45</v>
      </c>
      <c r="B4" s="200" t="s">
        <v>46</v>
      </c>
      <c r="C4" s="200" t="s">
        <v>47</v>
      </c>
      <c r="D4" s="200" t="s">
        <v>48</v>
      </c>
      <c r="E4" s="200" t="s">
        <v>49</v>
      </c>
      <c r="F4" s="200"/>
      <c r="G4" s="200" t="s">
        <v>50</v>
      </c>
      <c r="H4" s="200" t="s">
        <v>51</v>
      </c>
    </row>
    <row r="5" spans="1:8" s="61" customFormat="1" ht="21" customHeight="1" x14ac:dyDescent="0.2">
      <c r="A5" s="201"/>
      <c r="B5" s="202"/>
      <c r="C5" s="202"/>
      <c r="D5" s="202"/>
      <c r="E5" s="202" t="s">
        <v>52</v>
      </c>
      <c r="F5" s="202"/>
      <c r="G5" s="202"/>
      <c r="H5" s="202"/>
    </row>
    <row r="6" spans="1:8" s="64" customFormat="1" ht="68.25" customHeight="1" thickBot="1" x14ac:dyDescent="0.25">
      <c r="A6" s="203"/>
      <c r="B6" s="203"/>
      <c r="C6" s="203" t="s">
        <v>53</v>
      </c>
      <c r="D6" s="203" t="s">
        <v>53</v>
      </c>
      <c r="E6" s="203" t="s">
        <v>53</v>
      </c>
      <c r="F6" s="203"/>
      <c r="G6" s="204" t="s">
        <v>54</v>
      </c>
      <c r="H6" s="203" t="s">
        <v>53</v>
      </c>
    </row>
    <row r="7" spans="1:8" s="65" customFormat="1" ht="30.75" customHeight="1" x14ac:dyDescent="0.25">
      <c r="A7" s="205">
        <v>1</v>
      </c>
      <c r="B7" s="206" t="s">
        <v>55</v>
      </c>
      <c r="C7" s="207">
        <f>[24]abia!$R$20</f>
        <v>96792227.137785286</v>
      </c>
      <c r="D7" s="208">
        <v>0</v>
      </c>
      <c r="E7" s="209">
        <v>0</v>
      </c>
      <c r="F7" s="209">
        <f>[25]Abia!$R$20</f>
        <v>87154702.460178435</v>
      </c>
      <c r="G7" s="209">
        <v>0</v>
      </c>
      <c r="H7" s="210">
        <f>C7+D7+E7+G7</f>
        <v>96792227.137785286</v>
      </c>
    </row>
    <row r="8" spans="1:8" s="66" customFormat="1" ht="30.75" customHeight="1" x14ac:dyDescent="0.25">
      <c r="A8" s="211">
        <f>A7+1</f>
        <v>2</v>
      </c>
      <c r="B8" s="212" t="s">
        <v>56</v>
      </c>
      <c r="C8" s="213">
        <v>102920356.20290604</v>
      </c>
      <c r="D8" s="214">
        <v>6500000</v>
      </c>
      <c r="E8" s="214"/>
      <c r="F8" s="214">
        <f>[25]Adamawa!$R$22</f>
        <v>105476511.58213843</v>
      </c>
      <c r="G8" s="214">
        <v>0</v>
      </c>
      <c r="H8" s="215">
        <f>C8+D8+E8+G8</f>
        <v>109420356.20290604</v>
      </c>
    </row>
    <row r="9" spans="1:8" s="65" customFormat="1" ht="30.75" customHeight="1" x14ac:dyDescent="0.25">
      <c r="A9" s="216">
        <f t="shared" ref="A9:A43" si="0">A8+1</f>
        <v>3</v>
      </c>
      <c r="B9" s="217" t="s">
        <v>57</v>
      </c>
      <c r="C9" s="218">
        <f>'[24]akwa ibom'!$R$26</f>
        <v>47926202.826864891</v>
      </c>
      <c r="D9" s="219">
        <v>0</v>
      </c>
      <c r="E9" s="220"/>
      <c r="F9" s="220">
        <f>'[25]Akwa Ibom'!$R$26</f>
        <v>46619779.7366632</v>
      </c>
      <c r="G9" s="220">
        <v>0</v>
      </c>
      <c r="H9" s="210">
        <f>C9+D9+E9+G9</f>
        <v>47926202.826864891</v>
      </c>
    </row>
    <row r="10" spans="1:8" s="65" customFormat="1" ht="30.75" customHeight="1" x14ac:dyDescent="0.25">
      <c r="A10" s="211">
        <f t="shared" si="0"/>
        <v>4</v>
      </c>
      <c r="B10" s="212" t="s">
        <v>58</v>
      </c>
      <c r="C10" s="213">
        <f>[24]anambra!$AD$18</f>
        <v>108086817.30223399</v>
      </c>
      <c r="D10" s="214">
        <v>0</v>
      </c>
      <c r="E10" s="214">
        <v>0</v>
      </c>
      <c r="F10" s="214">
        <f>[25]Anambra!$R$18</f>
        <v>111747292.46126632</v>
      </c>
      <c r="G10" s="214">
        <v>0</v>
      </c>
      <c r="H10" s="215">
        <f t="shared" ref="H10:H44" si="1">C10+D10+E10+G10</f>
        <v>108086817.30223399</v>
      </c>
    </row>
    <row r="11" spans="1:8" s="65" customFormat="1" ht="30.75" customHeight="1" x14ac:dyDescent="0.25">
      <c r="A11" s="216">
        <f t="shared" si="0"/>
        <v>5</v>
      </c>
      <c r="B11" s="217" t="s">
        <v>59</v>
      </c>
      <c r="C11" s="218">
        <v>134910555.2299757</v>
      </c>
      <c r="D11" s="219">
        <v>0</v>
      </c>
      <c r="E11" s="220">
        <v>0</v>
      </c>
      <c r="F11" s="220">
        <f>[25]Bauchi!$R$31</f>
        <v>132514848.25601302</v>
      </c>
      <c r="G11" s="220">
        <v>0</v>
      </c>
      <c r="H11" s="210">
        <f t="shared" si="1"/>
        <v>134910555.2299757</v>
      </c>
    </row>
    <row r="12" spans="1:8" s="65" customFormat="1" ht="30.75" customHeight="1" x14ac:dyDescent="0.25">
      <c r="A12" s="211">
        <f t="shared" si="0"/>
        <v>6</v>
      </c>
      <c r="B12" s="212" t="s">
        <v>60</v>
      </c>
      <c r="C12" s="213">
        <f>[24]Bayelsa!$R$17</f>
        <v>62971785.961270854</v>
      </c>
      <c r="D12" s="214">
        <v>0</v>
      </c>
      <c r="E12" s="214">
        <v>0</v>
      </c>
      <c r="F12" s="214">
        <f>[25]Bayelsa!$R$17</f>
        <v>51312525.84182521</v>
      </c>
      <c r="G12" s="214">
        <v>0</v>
      </c>
      <c r="H12" s="215">
        <f t="shared" si="1"/>
        <v>62971785.961270854</v>
      </c>
    </row>
    <row r="13" spans="1:8" s="65" customFormat="1" ht="30.75" customHeight="1" x14ac:dyDescent="0.25">
      <c r="A13" s="216">
        <f t="shared" si="0"/>
        <v>7</v>
      </c>
      <c r="B13" s="217" t="s">
        <v>61</v>
      </c>
      <c r="C13" s="218">
        <f>[24]Benue!$R$17</f>
        <v>32500093.873713501</v>
      </c>
      <c r="D13" s="219">
        <v>0</v>
      </c>
      <c r="E13" s="220">
        <v>0</v>
      </c>
      <c r="F13" s="220">
        <f>[25]Benue!$R$17</f>
        <v>29069437.679764297</v>
      </c>
      <c r="G13" s="220">
        <v>0</v>
      </c>
      <c r="H13" s="210">
        <f t="shared" si="1"/>
        <v>32500093.873713501</v>
      </c>
    </row>
    <row r="14" spans="1:8" s="65" customFormat="1" ht="30.75" customHeight="1" x14ac:dyDescent="0.25">
      <c r="A14" s="211">
        <f t="shared" si="0"/>
        <v>8</v>
      </c>
      <c r="B14" s="212" t="s">
        <v>62</v>
      </c>
      <c r="C14" s="213">
        <f>[24]Borno!$R$14</f>
        <v>20806178.10530284</v>
      </c>
      <c r="D14" s="214">
        <v>0</v>
      </c>
      <c r="E14" s="214">
        <v>0</v>
      </c>
      <c r="F14" s="214">
        <f>[25]Borno!$R$14</f>
        <v>20020197.006984171</v>
      </c>
      <c r="G14" s="214">
        <v>0</v>
      </c>
      <c r="H14" s="215">
        <f t="shared" si="1"/>
        <v>20806178.10530284</v>
      </c>
    </row>
    <row r="15" spans="1:8" s="65" customFormat="1" ht="30.75" customHeight="1" x14ac:dyDescent="0.25">
      <c r="A15" s="216">
        <f t="shared" si="0"/>
        <v>9</v>
      </c>
      <c r="B15" s="217" t="s">
        <v>63</v>
      </c>
      <c r="C15" s="218">
        <v>127112266.43000001</v>
      </c>
      <c r="D15" s="219">
        <v>43900000</v>
      </c>
      <c r="E15" s="220">
        <v>21464442.18</v>
      </c>
      <c r="F15" s="221">
        <f>'[25]Cross River'!$R$30</f>
        <v>177790902.25384456</v>
      </c>
      <c r="G15" s="220">
        <v>0</v>
      </c>
      <c r="H15" s="210">
        <f t="shared" si="1"/>
        <v>192476708.61000001</v>
      </c>
    </row>
    <row r="16" spans="1:8" s="65" customFormat="1" ht="30.75" customHeight="1" x14ac:dyDescent="0.25">
      <c r="A16" s="211">
        <f t="shared" si="0"/>
        <v>10</v>
      </c>
      <c r="B16" s="212" t="s">
        <v>64</v>
      </c>
      <c r="C16" s="213">
        <f>[24]Delta!$R$14</f>
        <v>62056418.731239498</v>
      </c>
      <c r="D16" s="214">
        <v>0</v>
      </c>
      <c r="E16" s="214">
        <v>0</v>
      </c>
      <c r="F16" s="214">
        <f>[25]Delta!$R$14</f>
        <v>53856648.897371277</v>
      </c>
      <c r="G16" s="214">
        <v>0</v>
      </c>
      <c r="H16" s="215">
        <f t="shared" si="1"/>
        <v>62056418.731239498</v>
      </c>
    </row>
    <row r="17" spans="1:8" s="65" customFormat="1" ht="30.75" customHeight="1" x14ac:dyDescent="0.25">
      <c r="A17" s="216">
        <f t="shared" si="0"/>
        <v>11</v>
      </c>
      <c r="B17" s="217" t="s">
        <v>65</v>
      </c>
      <c r="C17" s="218">
        <f>[24]Ebonyi!$S$18</f>
        <v>65949828.672124013</v>
      </c>
      <c r="D17" s="219">
        <v>0</v>
      </c>
      <c r="E17" s="220"/>
      <c r="F17" s="220">
        <f>[25]Ebonyi!$R$18</f>
        <v>59127695.493809968</v>
      </c>
      <c r="G17" s="220"/>
      <c r="H17" s="210">
        <f t="shared" si="1"/>
        <v>65949828.672124013</v>
      </c>
    </row>
    <row r="18" spans="1:8" s="65" customFormat="1" ht="30.75" customHeight="1" x14ac:dyDescent="0.25">
      <c r="A18" s="211">
        <f t="shared" si="0"/>
        <v>12</v>
      </c>
      <c r="B18" s="212" t="s">
        <v>66</v>
      </c>
      <c r="C18" s="213">
        <f>[24]Edo!$S$20</f>
        <v>280299984.40320092</v>
      </c>
      <c r="D18" s="214">
        <v>0</v>
      </c>
      <c r="E18" s="214">
        <v>0</v>
      </c>
      <c r="F18" s="214">
        <f>[25]Edo!$R$20</f>
        <v>245192506.17042044</v>
      </c>
      <c r="G18" s="214">
        <v>0</v>
      </c>
      <c r="H18" s="215">
        <f t="shared" si="1"/>
        <v>280299984.40320092</v>
      </c>
    </row>
    <row r="19" spans="1:8" s="65" customFormat="1" ht="30.75" customHeight="1" x14ac:dyDescent="0.25">
      <c r="A19" s="216">
        <f t="shared" si="0"/>
        <v>13</v>
      </c>
      <c r="B19" s="217" t="s">
        <v>67</v>
      </c>
      <c r="C19" s="218">
        <f>[24]Ekiti!$S$19</f>
        <v>103033894.96852449</v>
      </c>
      <c r="D19" s="219">
        <v>0</v>
      </c>
      <c r="E19" s="220">
        <v>0</v>
      </c>
      <c r="F19" s="221">
        <f>[25]Ekiti!$R$19</f>
        <v>99948072.730035767</v>
      </c>
      <c r="G19" s="220">
        <v>0</v>
      </c>
      <c r="H19" s="210">
        <f t="shared" si="1"/>
        <v>103033894.96852449</v>
      </c>
    </row>
    <row r="20" spans="1:8" s="65" customFormat="1" ht="30.75" customHeight="1" x14ac:dyDescent="0.25">
      <c r="A20" s="211">
        <f t="shared" si="0"/>
        <v>14</v>
      </c>
      <c r="B20" s="212" t="s">
        <v>68</v>
      </c>
      <c r="C20" s="213">
        <v>117738597.23</v>
      </c>
      <c r="D20" s="214">
        <v>6500000</v>
      </c>
      <c r="E20" s="214">
        <v>0</v>
      </c>
      <c r="F20" s="214">
        <f>[25]Enugu!$R$19</f>
        <v>115058813.77695911</v>
      </c>
      <c r="G20" s="214"/>
      <c r="H20" s="215">
        <f>C20+D20+E20+G20</f>
        <v>124238597.23</v>
      </c>
    </row>
    <row r="21" spans="1:8" s="65" customFormat="1" ht="30.75" customHeight="1" x14ac:dyDescent="0.25">
      <c r="A21" s="216">
        <f t="shared" si="0"/>
        <v>15</v>
      </c>
      <c r="B21" s="217" t="s">
        <v>69</v>
      </c>
      <c r="C21" s="222">
        <f>'[24]Cross River'!$R$29</f>
        <v>192476708.6070686</v>
      </c>
      <c r="D21" s="219">
        <v>0</v>
      </c>
      <c r="E21" s="220">
        <v>0</v>
      </c>
      <c r="F21" s="220">
        <f>[25]Gombe!$R$20</f>
        <v>35200627.450587526</v>
      </c>
      <c r="G21" s="220">
        <v>0</v>
      </c>
      <c r="H21" s="210">
        <f t="shared" si="1"/>
        <v>192476708.6070686</v>
      </c>
    </row>
    <row r="22" spans="1:8" s="65" customFormat="1" ht="30.75" customHeight="1" x14ac:dyDescent="0.25">
      <c r="A22" s="211">
        <f t="shared" si="0"/>
        <v>16</v>
      </c>
      <c r="B22" s="212" t="s">
        <v>70</v>
      </c>
      <c r="C22" s="213">
        <v>68205020.873811409</v>
      </c>
      <c r="D22" s="214">
        <f>7000000+20911517.88</f>
        <v>27911517.879999999</v>
      </c>
      <c r="E22" s="214">
        <v>0</v>
      </c>
      <c r="F22" s="214">
        <f>[25]Imo!$R$23</f>
        <v>78922085.040580615</v>
      </c>
      <c r="G22" s="214">
        <v>0</v>
      </c>
      <c r="H22" s="215">
        <f t="shared" si="1"/>
        <v>96116538.753811404</v>
      </c>
    </row>
    <row r="23" spans="1:8" s="65" customFormat="1" ht="30.75" customHeight="1" x14ac:dyDescent="0.25">
      <c r="A23" s="216">
        <f t="shared" si="0"/>
        <v>17</v>
      </c>
      <c r="B23" s="217" t="s">
        <v>71</v>
      </c>
      <c r="C23" s="218">
        <f>[24]Jigawa!$R$17</f>
        <v>30918542.256538998</v>
      </c>
      <c r="D23" s="219">
        <v>0</v>
      </c>
      <c r="E23" s="220">
        <v>0</v>
      </c>
      <c r="F23" s="220">
        <f>[25]Jigawa!$R$17</f>
        <v>29555191.421962142</v>
      </c>
      <c r="G23" s="220">
        <v>0</v>
      </c>
      <c r="H23" s="210">
        <f t="shared" si="1"/>
        <v>30918542.256538998</v>
      </c>
    </row>
    <row r="24" spans="1:8" s="65" customFormat="1" ht="30.75" customHeight="1" x14ac:dyDescent="0.25">
      <c r="A24" s="211">
        <f t="shared" si="0"/>
        <v>18</v>
      </c>
      <c r="B24" s="212" t="s">
        <v>72</v>
      </c>
      <c r="C24" s="213">
        <v>551949178.01350582</v>
      </c>
      <c r="D24" s="214">
        <v>0</v>
      </c>
      <c r="E24" s="214">
        <v>15535692.17</v>
      </c>
      <c r="F24" s="214">
        <f>'[25]Kaduna '!$R$41</f>
        <v>544115979.23902059</v>
      </c>
      <c r="G24" s="214"/>
      <c r="H24" s="215">
        <f>C24+D24+E24+G24</f>
        <v>567484870.18350577</v>
      </c>
    </row>
    <row r="25" spans="1:8" s="65" customFormat="1" ht="30.75" customHeight="1" x14ac:dyDescent="0.25">
      <c r="A25" s="216">
        <f t="shared" si="0"/>
        <v>19</v>
      </c>
      <c r="B25" s="217" t="s">
        <v>73</v>
      </c>
      <c r="C25" s="218">
        <v>65032715.690099984</v>
      </c>
      <c r="D25" s="219">
        <v>3369600</v>
      </c>
      <c r="E25" s="220">
        <v>0</v>
      </c>
      <c r="F25" s="220">
        <f>[25]Kano!$R$17</f>
        <v>63855378.0704</v>
      </c>
      <c r="G25" s="220">
        <v>0</v>
      </c>
      <c r="H25" s="210">
        <f t="shared" si="1"/>
        <v>68402315.690099984</v>
      </c>
    </row>
    <row r="26" spans="1:8" s="65" customFormat="1" ht="30.75" customHeight="1" x14ac:dyDescent="0.25">
      <c r="A26" s="211">
        <f t="shared" si="0"/>
        <v>20</v>
      </c>
      <c r="B26" s="212" t="s">
        <v>74</v>
      </c>
      <c r="C26" s="213">
        <v>56176014.327360585</v>
      </c>
      <c r="D26" s="214">
        <v>0</v>
      </c>
      <c r="E26" s="214">
        <v>0</v>
      </c>
      <c r="F26" s="214">
        <f>[25]katsina!$R$22</f>
        <v>74995625.438078433</v>
      </c>
      <c r="G26" s="214">
        <v>0</v>
      </c>
      <c r="H26" s="215">
        <f t="shared" si="1"/>
        <v>56176014.327360585</v>
      </c>
    </row>
    <row r="27" spans="1:8" s="65" customFormat="1" ht="30.75" customHeight="1" x14ac:dyDescent="0.25">
      <c r="A27" s="216">
        <f t="shared" si="0"/>
        <v>21</v>
      </c>
      <c r="B27" s="217" t="s">
        <v>75</v>
      </c>
      <c r="C27" s="218">
        <f>[24]Kebbi!$S$21</f>
        <v>43608960.768815845</v>
      </c>
      <c r="D27" s="219">
        <v>0</v>
      </c>
      <c r="E27" s="220">
        <v>0</v>
      </c>
      <c r="F27" s="220">
        <f>[25]Kebbi!$R$21</f>
        <v>42012518.940391272</v>
      </c>
      <c r="G27" s="220">
        <v>0</v>
      </c>
      <c r="H27" s="210">
        <f t="shared" si="1"/>
        <v>43608960.768815845</v>
      </c>
    </row>
    <row r="28" spans="1:8" s="65" customFormat="1" ht="30.75" customHeight="1" x14ac:dyDescent="0.25">
      <c r="A28" s="211">
        <f t="shared" si="0"/>
        <v>22</v>
      </c>
      <c r="B28" s="212" t="s">
        <v>76</v>
      </c>
      <c r="C28" s="213">
        <f>[24]Kogi!$R$19</f>
        <v>30157822.268319927</v>
      </c>
      <c r="D28" s="214">
        <v>0</v>
      </c>
      <c r="E28" s="214">
        <v>0</v>
      </c>
      <c r="F28" s="214">
        <f>[25]kogi!$R$19</f>
        <v>28629302.180281796</v>
      </c>
      <c r="G28" s="214">
        <v>0</v>
      </c>
      <c r="H28" s="215">
        <f t="shared" si="1"/>
        <v>30157822.268319927</v>
      </c>
    </row>
    <row r="29" spans="1:8" s="65" customFormat="1" ht="30.75" customHeight="1" x14ac:dyDescent="0.25">
      <c r="A29" s="216">
        <f t="shared" si="0"/>
        <v>23</v>
      </c>
      <c r="B29" s="217" t="s">
        <v>77</v>
      </c>
      <c r="C29" s="218">
        <f>[24]Kwara!$S$22</f>
        <v>47063330.193659537</v>
      </c>
      <c r="D29" s="219">
        <v>0</v>
      </c>
      <c r="E29" s="220">
        <v>0</v>
      </c>
      <c r="F29" s="220">
        <f>[25]kwara!$R$22</f>
        <v>43426265.975833781</v>
      </c>
      <c r="G29" s="220">
        <v>0</v>
      </c>
      <c r="H29" s="210">
        <f t="shared" si="1"/>
        <v>47063330.193659537</v>
      </c>
    </row>
    <row r="30" spans="1:8" s="65" customFormat="1" ht="30.75" customHeight="1" x14ac:dyDescent="0.25">
      <c r="A30" s="211">
        <f t="shared" si="0"/>
        <v>24</v>
      </c>
      <c r="B30" s="212" t="s">
        <v>78</v>
      </c>
      <c r="C30" s="213">
        <v>1262654824.302603</v>
      </c>
      <c r="D30" s="214">
        <f>100000000+6500000+10000000+10000000+7330000+10000000</f>
        <v>143830000</v>
      </c>
      <c r="E30" s="214">
        <v>0</v>
      </c>
      <c r="F30" s="214">
        <f>[25]Lagos!$R$42</f>
        <v>1261234751.9802773</v>
      </c>
      <c r="G30" s="214"/>
      <c r="H30" s="215">
        <f t="shared" si="1"/>
        <v>1406484824.302603</v>
      </c>
    </row>
    <row r="31" spans="1:8" s="65" customFormat="1" ht="30.75" customHeight="1" x14ac:dyDescent="0.25">
      <c r="A31" s="216">
        <f t="shared" si="0"/>
        <v>25</v>
      </c>
      <c r="B31" s="217" t="s">
        <v>79</v>
      </c>
      <c r="C31" s="218">
        <f>[24]Nassarawa!$S$17</f>
        <v>58590484.123973951</v>
      </c>
      <c r="D31" s="219">
        <v>0</v>
      </c>
      <c r="E31" s="220">
        <v>0</v>
      </c>
      <c r="F31" s="220">
        <f>[25]Nassarawa!$R$17</f>
        <v>55823034.284902826</v>
      </c>
      <c r="G31" s="220">
        <v>0</v>
      </c>
      <c r="H31" s="210">
        <f t="shared" si="1"/>
        <v>58590484.123973951</v>
      </c>
    </row>
    <row r="32" spans="1:8" s="65" customFormat="1" ht="30.75" customHeight="1" x14ac:dyDescent="0.25">
      <c r="A32" s="211">
        <f t="shared" si="0"/>
        <v>26</v>
      </c>
      <c r="B32" s="212" t="s">
        <v>80</v>
      </c>
      <c r="C32" s="213">
        <v>58450310.535379499</v>
      </c>
      <c r="D32" s="214">
        <v>12500000</v>
      </c>
      <c r="E32" s="214">
        <v>0</v>
      </c>
      <c r="F32" s="214">
        <f>[25]Niger!$R$27</f>
        <v>66003904.550188236</v>
      </c>
      <c r="G32" s="214">
        <v>0</v>
      </c>
      <c r="H32" s="215">
        <f t="shared" si="1"/>
        <v>70950310.535379499</v>
      </c>
    </row>
    <row r="33" spans="1:9" s="65" customFormat="1" ht="30.75" customHeight="1" x14ac:dyDescent="0.25">
      <c r="A33" s="216">
        <f t="shared" si="0"/>
        <v>27</v>
      </c>
      <c r="B33" s="217" t="s">
        <v>81</v>
      </c>
      <c r="C33" s="218">
        <v>95195922.673612878</v>
      </c>
      <c r="D33" s="219">
        <f>5000000+3294600</f>
        <v>8294600</v>
      </c>
      <c r="E33" s="220">
        <v>0</v>
      </c>
      <c r="F33" s="221">
        <f>[25]Ogun!$R$25</f>
        <v>100908746.87425992</v>
      </c>
      <c r="G33" s="220"/>
      <c r="H33" s="210">
        <f t="shared" si="1"/>
        <v>103490522.67361288</v>
      </c>
    </row>
    <row r="34" spans="1:9" s="65" customFormat="1" ht="30.75" customHeight="1" x14ac:dyDescent="0.25">
      <c r="A34" s="211">
        <f t="shared" si="0"/>
        <v>28</v>
      </c>
      <c r="B34" s="212" t="s">
        <v>82</v>
      </c>
      <c r="C34" s="213">
        <v>82433982.299573541</v>
      </c>
      <c r="D34" s="214">
        <v>5000000</v>
      </c>
      <c r="E34" s="214">
        <v>0</v>
      </c>
      <c r="F34" s="214">
        <f>[25]Ondo!$R$23</f>
        <v>89004331.022083119</v>
      </c>
      <c r="G34" s="214"/>
      <c r="H34" s="215">
        <f t="shared" si="1"/>
        <v>87433982.299573541</v>
      </c>
    </row>
    <row r="35" spans="1:9" s="65" customFormat="1" ht="30.75" customHeight="1" x14ac:dyDescent="0.25">
      <c r="A35" s="216">
        <f t="shared" si="0"/>
        <v>29</v>
      </c>
      <c r="B35" s="217" t="s">
        <v>83</v>
      </c>
      <c r="C35" s="218">
        <v>95194080.619313985</v>
      </c>
      <c r="D35" s="219">
        <f>6950000+5295988.98+0.02</f>
        <v>12245989</v>
      </c>
      <c r="E35" s="220">
        <v>0</v>
      </c>
      <c r="F35" s="220">
        <v>90386920.310462773</v>
      </c>
      <c r="G35" s="220"/>
      <c r="H35" s="210">
        <f t="shared" si="1"/>
        <v>107440069.61931399</v>
      </c>
    </row>
    <row r="36" spans="1:9" s="65" customFormat="1" ht="30.75" customHeight="1" x14ac:dyDescent="0.25">
      <c r="A36" s="211">
        <f t="shared" si="0"/>
        <v>30</v>
      </c>
      <c r="B36" s="212" t="s">
        <v>84</v>
      </c>
      <c r="C36" s="213">
        <f>[24]Oyo!$S$26</f>
        <v>83700232.502545387</v>
      </c>
      <c r="D36" s="214">
        <v>0</v>
      </c>
      <c r="E36" s="214"/>
      <c r="F36" s="214">
        <f>[25]Oyo!$R$25</f>
        <v>82509495.080594957</v>
      </c>
      <c r="G36" s="214">
        <v>0</v>
      </c>
      <c r="H36" s="215">
        <f t="shared" si="1"/>
        <v>83700232.502545387</v>
      </c>
    </row>
    <row r="37" spans="1:9" s="65" customFormat="1" ht="30.75" customHeight="1" x14ac:dyDescent="0.25">
      <c r="A37" s="216">
        <f t="shared" si="0"/>
        <v>31</v>
      </c>
      <c r="B37" s="217" t="s">
        <v>85</v>
      </c>
      <c r="C37" s="218">
        <f>[24]Plateau!$S$19</f>
        <v>32923856.778402105</v>
      </c>
      <c r="D37" s="219">
        <v>5000000</v>
      </c>
      <c r="E37" s="220">
        <v>0</v>
      </c>
      <c r="F37" s="221">
        <f>[25]Plateau!$R$19</f>
        <v>31901806.815390877</v>
      </c>
      <c r="G37" s="220">
        <v>0</v>
      </c>
      <c r="H37" s="210">
        <f t="shared" si="1"/>
        <v>37923856.778402105</v>
      </c>
    </row>
    <row r="38" spans="1:9" s="65" customFormat="1" ht="30.75" customHeight="1" x14ac:dyDescent="0.25">
      <c r="A38" s="211">
        <f t="shared" si="0"/>
        <v>32</v>
      </c>
      <c r="B38" s="212" t="s">
        <v>86</v>
      </c>
      <c r="C38" s="213">
        <f>[24]Rivers!$S$18</f>
        <v>96696928.151172549</v>
      </c>
      <c r="D38" s="214">
        <v>0</v>
      </c>
      <c r="E38" s="214">
        <v>0</v>
      </c>
      <c r="F38" s="214">
        <f>[25]Rivers!$R$18</f>
        <v>69534420.769999996</v>
      </c>
      <c r="G38" s="214">
        <v>0</v>
      </c>
      <c r="H38" s="215">
        <f t="shared" si="1"/>
        <v>96696928.151172549</v>
      </c>
    </row>
    <row r="39" spans="1:9" s="65" customFormat="1" ht="30.75" customHeight="1" x14ac:dyDescent="0.25">
      <c r="A39" s="216">
        <f t="shared" si="0"/>
        <v>33</v>
      </c>
      <c r="B39" s="217" t="s">
        <v>87</v>
      </c>
      <c r="C39" s="218">
        <f>[24]Sokoto!$S$20</f>
        <v>37512923.168082304</v>
      </c>
      <c r="D39" s="219">
        <v>0</v>
      </c>
      <c r="E39" s="220">
        <v>0</v>
      </c>
      <c r="F39" s="220">
        <f>[25]Sokoto!$R$20</f>
        <v>34661496.134269536</v>
      </c>
      <c r="G39" s="220">
        <v>0</v>
      </c>
      <c r="H39" s="210">
        <f t="shared" si="1"/>
        <v>37512923.168082304</v>
      </c>
    </row>
    <row r="40" spans="1:9" s="65" customFormat="1" ht="30.75" customHeight="1" x14ac:dyDescent="0.25">
      <c r="A40" s="211">
        <f t="shared" si="0"/>
        <v>34</v>
      </c>
      <c r="B40" s="212" t="s">
        <v>88</v>
      </c>
      <c r="C40" s="213">
        <v>20794912.808726002</v>
      </c>
      <c r="D40" s="214">
        <v>0</v>
      </c>
      <c r="E40" s="214">
        <v>0</v>
      </c>
      <c r="F40" s="214">
        <f>[25]Taraba!$R$17</f>
        <v>24542331.66</v>
      </c>
      <c r="G40" s="214">
        <v>0</v>
      </c>
      <c r="H40" s="215">
        <f t="shared" si="1"/>
        <v>20794912.808726002</v>
      </c>
    </row>
    <row r="41" spans="1:9" s="65" customFormat="1" ht="30.75" customHeight="1" x14ac:dyDescent="0.25">
      <c r="A41" s="216">
        <f t="shared" si="0"/>
        <v>35</v>
      </c>
      <c r="B41" s="217" t="s">
        <v>89</v>
      </c>
      <c r="C41" s="218">
        <f>[24]Yobe!$S$15</f>
        <v>26553798.340638001</v>
      </c>
      <c r="D41" s="219">
        <v>0</v>
      </c>
      <c r="E41" s="220">
        <v>0</v>
      </c>
      <c r="F41" s="220">
        <f>[25]Yobe!$R$16</f>
        <v>25669384.568699852</v>
      </c>
      <c r="G41" s="220">
        <v>0</v>
      </c>
      <c r="H41" s="210">
        <f t="shared" si="1"/>
        <v>26553798.340638001</v>
      </c>
    </row>
    <row r="42" spans="1:9" s="65" customFormat="1" ht="30.75" customHeight="1" x14ac:dyDescent="0.25">
      <c r="A42" s="211">
        <f t="shared" si="0"/>
        <v>36</v>
      </c>
      <c r="B42" s="212" t="s">
        <v>90</v>
      </c>
      <c r="C42" s="213">
        <f>[24]Zamfara!$S$21</f>
        <v>32084664.67771741</v>
      </c>
      <c r="D42" s="214">
        <v>0</v>
      </c>
      <c r="E42" s="214">
        <v>0</v>
      </c>
      <c r="F42" s="214">
        <f>[25]Zamfara!$R$21</f>
        <v>29638974.328154016</v>
      </c>
      <c r="G42" s="214">
        <v>0</v>
      </c>
      <c r="H42" s="215">
        <f t="shared" si="1"/>
        <v>32084664.67771741</v>
      </c>
    </row>
    <row r="43" spans="1:9" s="65" customFormat="1" ht="30.75" customHeight="1" x14ac:dyDescent="0.25">
      <c r="A43" s="216">
        <f t="shared" si="0"/>
        <v>37</v>
      </c>
      <c r="B43" s="217" t="s">
        <v>91</v>
      </c>
      <c r="C43" s="218">
        <f>[24]FCT!$S$14</f>
        <v>30099692.770121999</v>
      </c>
      <c r="D43" s="219">
        <v>0</v>
      </c>
      <c r="E43" s="220">
        <v>0</v>
      </c>
      <c r="F43" s="220">
        <f>[25]FCT!$R$14</f>
        <v>29084778.825454548</v>
      </c>
      <c r="G43" s="220">
        <v>0</v>
      </c>
      <c r="H43" s="210">
        <f t="shared" si="1"/>
        <v>30099692.770121999</v>
      </c>
    </row>
    <row r="44" spans="1:9" s="65" customFormat="1" ht="30.75" customHeight="1" thickBot="1" x14ac:dyDescent="0.3">
      <c r="A44" s="223"/>
      <c r="B44" s="224" t="s">
        <v>92</v>
      </c>
      <c r="C44" s="225">
        <f>SUM(C6:C43)</f>
        <v>4461580113.8261862</v>
      </c>
      <c r="D44" s="225">
        <f>SUM(D6:D42)</f>
        <v>275051706.88</v>
      </c>
      <c r="E44" s="226">
        <f>E15+E24</f>
        <v>37000134.350000001</v>
      </c>
      <c r="F44" s="226"/>
      <c r="G44" s="227">
        <v>0</v>
      </c>
      <c r="H44" s="228">
        <f t="shared" si="1"/>
        <v>4773631955.0561867</v>
      </c>
    </row>
    <row r="45" spans="1:9" s="65" customFormat="1" ht="30.75" customHeight="1" thickBot="1" x14ac:dyDescent="0.3">
      <c r="A45" s="478"/>
      <c r="B45" s="229" t="s">
        <v>93</v>
      </c>
      <c r="C45" s="230">
        <f>C46-C44</f>
        <v>13472068716.673813</v>
      </c>
      <c r="D45" s="230">
        <f>D46-D44</f>
        <v>218656035.92000002</v>
      </c>
      <c r="E45" s="230">
        <f>E46-E44</f>
        <v>3528680161.3499999</v>
      </c>
      <c r="F45" s="230"/>
      <c r="G45" s="230">
        <v>11355049053.9</v>
      </c>
      <c r="H45" s="230">
        <f>H46-H44</f>
        <v>28574453967.843815</v>
      </c>
    </row>
    <row r="46" spans="1:9" s="67" customFormat="1" ht="29.25" customHeight="1" thickBot="1" x14ac:dyDescent="0.3">
      <c r="A46" s="479"/>
      <c r="B46" s="229" t="s">
        <v>94</v>
      </c>
      <c r="C46" s="230">
        <v>17933648830.5</v>
      </c>
      <c r="D46" s="230">
        <v>493707742.80000001</v>
      </c>
      <c r="E46" s="230">
        <f>4059388038.5-D46</f>
        <v>3565680295.6999998</v>
      </c>
      <c r="F46" s="230"/>
      <c r="G46" s="230">
        <v>11355049053.9</v>
      </c>
      <c r="H46" s="230">
        <f>C46+D46+E46+G46</f>
        <v>33348085922.900002</v>
      </c>
    </row>
    <row r="47" spans="1:9" s="67" customFormat="1" ht="30.75" hidden="1" customHeight="1" x14ac:dyDescent="0.25">
      <c r="A47" s="231"/>
      <c r="B47" s="232" t="s">
        <v>95</v>
      </c>
      <c r="C47" s="233"/>
      <c r="D47" s="233"/>
      <c r="E47" s="230">
        <f t="shared" ref="E47:E48" si="2">3847406614.3-D48</f>
        <v>3847406614.3000002</v>
      </c>
      <c r="F47" s="234"/>
      <c r="G47" s="235"/>
      <c r="H47" s="236"/>
    </row>
    <row r="48" spans="1:9" s="67" customFormat="1" ht="48" hidden="1" customHeight="1" x14ac:dyDescent="0.25">
      <c r="A48" s="237"/>
      <c r="B48" s="238" t="s">
        <v>96</v>
      </c>
      <c r="C48" s="239"/>
      <c r="D48" s="239"/>
      <c r="E48" s="230">
        <f t="shared" si="2"/>
        <v>3847406614.3000002</v>
      </c>
      <c r="F48" s="234"/>
      <c r="G48" s="240"/>
      <c r="H48" s="241"/>
      <c r="I48" s="242" t="e">
        <f>C47+#REF!</f>
        <v>#REF!</v>
      </c>
    </row>
    <row r="49" spans="1:9" s="68" customFormat="1" ht="30.75" customHeight="1" x14ac:dyDescent="0.25">
      <c r="A49" s="243" t="s">
        <v>97</v>
      </c>
      <c r="B49" s="244"/>
      <c r="C49" s="245"/>
      <c r="D49" s="245"/>
      <c r="E49" s="245"/>
      <c r="F49" s="246"/>
      <c r="G49" s="246"/>
      <c r="H49" s="247">
        <f>H44/H46</f>
        <v>0.14314560560065465</v>
      </c>
      <c r="I49" s="248"/>
    </row>
    <row r="50" spans="1:9" s="69" customFormat="1" ht="30.75" customHeight="1" thickBot="1" x14ac:dyDescent="0.3">
      <c r="A50" s="249" t="s">
        <v>98</v>
      </c>
      <c r="B50" s="250"/>
      <c r="C50" s="251"/>
      <c r="D50" s="252"/>
      <c r="E50" s="252"/>
      <c r="F50" s="253"/>
      <c r="G50" s="253"/>
      <c r="H50" s="254">
        <f>H45/H46</f>
        <v>0.85685439439934541</v>
      </c>
    </row>
    <row r="51" spans="1:9" s="71" customFormat="1" ht="51" customHeight="1" x14ac:dyDescent="0.2">
      <c r="A51" s="70"/>
      <c r="H51" s="72"/>
    </row>
    <row r="52" spans="1:9" ht="34.5" customHeight="1" x14ac:dyDescent="0.15">
      <c r="A52" s="73"/>
      <c r="C52" s="74"/>
      <c r="D52" s="74"/>
      <c r="E52" s="74"/>
      <c r="F52" s="74"/>
      <c r="G52" s="74"/>
    </row>
    <row r="53" spans="1:9" ht="18" x14ac:dyDescent="0.2">
      <c r="B53" s="74"/>
      <c r="C53" s="75"/>
      <c r="D53" s="76"/>
      <c r="H53" s="77"/>
    </row>
    <row r="54" spans="1:9" x14ac:dyDescent="0.15">
      <c r="H54" s="78"/>
    </row>
    <row r="55" spans="1:9" ht="18" x14ac:dyDescent="0.2">
      <c r="C55" s="75"/>
      <c r="H55" s="77"/>
    </row>
    <row r="58" spans="1:9" x14ac:dyDescent="0.15">
      <c r="C58" s="74"/>
      <c r="D58" s="74"/>
    </row>
    <row r="60" spans="1:9" ht="18" x14ac:dyDescent="0.2">
      <c r="H60" s="77"/>
    </row>
    <row r="61" spans="1:9" x14ac:dyDescent="0.15">
      <c r="H61" s="78"/>
    </row>
    <row r="62" spans="1:9" ht="18" x14ac:dyDescent="0.2">
      <c r="H62" s="77"/>
    </row>
  </sheetData>
  <mergeCells count="2">
    <mergeCell ref="A1:H1"/>
    <mergeCell ref="A45:A46"/>
  </mergeCells>
  <printOptions horizontalCentered="1" verticalCentered="1"/>
  <pageMargins left="0.39370078740157499" right="0.39370078740157499" top="0" bottom="0.39370078740157499" header="3.9370078740157501E-2" footer="0.23622047244094499"/>
  <pageSetup scale="47" orientation="portrait" r:id="rId1"/>
  <headerFooter>
    <oddFooter>&amp;R&amp;5\\Dmoportal\back_office_general_documents\General Office Documents\State Debt File\2010 States\2010 Debt Stock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E8629-948E-408F-8AA8-6EF9853F1905}">
  <sheetPr>
    <pageSetUpPr fitToPage="1"/>
  </sheetPr>
  <dimension ref="A1:E27"/>
  <sheetViews>
    <sheetView view="pageBreakPreview" zoomScale="55" zoomScaleNormal="100" zoomScaleSheetLayoutView="55" workbookViewId="0">
      <selection activeCell="G3" sqref="G1:M1048576"/>
    </sheetView>
  </sheetViews>
  <sheetFormatPr defaultColWidth="29.45703125" defaultRowHeight="14.25" x14ac:dyDescent="0.15"/>
  <cols>
    <col min="1" max="1" width="69.94921875" style="110" bestFit="1" customWidth="1"/>
    <col min="2" max="3" width="35.37890625" style="110" bestFit="1" customWidth="1"/>
    <col min="4" max="4" width="36.9921875" style="110" customWidth="1"/>
    <col min="5" max="5" width="35.37890625" style="110" bestFit="1" customWidth="1"/>
    <col min="6" max="16384" width="29.45703125" style="110"/>
  </cols>
  <sheetData>
    <row r="1" spans="1:5" ht="39.950000000000003" customHeight="1" x14ac:dyDescent="0.15">
      <c r="A1" s="480" t="s">
        <v>200</v>
      </c>
      <c r="B1" s="480"/>
      <c r="C1" s="480"/>
      <c r="D1" s="480"/>
      <c r="E1" s="480"/>
    </row>
    <row r="2" spans="1:5" ht="39.950000000000003" customHeight="1" x14ac:dyDescent="0.25">
      <c r="A2" s="481" t="s">
        <v>172</v>
      </c>
      <c r="B2" s="481"/>
      <c r="C2" s="481"/>
      <c r="D2" s="481"/>
      <c r="E2" s="481"/>
    </row>
    <row r="3" spans="1:5" ht="39.950000000000003" customHeight="1" x14ac:dyDescent="0.25">
      <c r="A3" s="116" t="s">
        <v>173</v>
      </c>
      <c r="B3" s="117" t="s">
        <v>174</v>
      </c>
      <c r="C3" s="117" t="s">
        <v>175</v>
      </c>
      <c r="D3" s="117" t="s">
        <v>176</v>
      </c>
      <c r="E3" s="117" t="s">
        <v>177</v>
      </c>
    </row>
    <row r="4" spans="1:5" ht="39.950000000000003" customHeight="1" x14ac:dyDescent="0.25">
      <c r="A4" s="118"/>
      <c r="B4" s="118"/>
      <c r="C4" s="118"/>
      <c r="D4" s="119"/>
      <c r="E4" s="119"/>
    </row>
    <row r="5" spans="1:5" ht="39.950000000000003" customHeight="1" x14ac:dyDescent="0.3">
      <c r="A5" s="120" t="s">
        <v>178</v>
      </c>
      <c r="B5" s="120">
        <f>'[26]JAN-DEC 2020 (2)'!L7</f>
        <v>39614663056.680016</v>
      </c>
      <c r="C5" s="120">
        <f>'[26]JAN-DEC 2020 (2)'!M7</f>
        <v>20302026693.050011</v>
      </c>
      <c r="D5" s="120">
        <f>'[26]JAN-DEC 2020 (2)'!N7</f>
        <v>5254733994.7299976</v>
      </c>
      <c r="E5" s="121">
        <f>SUM(B5:D5)</f>
        <v>65171423744.460022</v>
      </c>
    </row>
    <row r="6" spans="1:5" ht="39.950000000000003" customHeight="1" x14ac:dyDescent="0.3">
      <c r="A6" s="122"/>
      <c r="B6" s="122"/>
      <c r="C6" s="122"/>
      <c r="D6" s="123"/>
      <c r="E6" s="124"/>
    </row>
    <row r="7" spans="1:5" ht="39.950000000000003" customHeight="1" x14ac:dyDescent="0.3">
      <c r="A7" s="120" t="s">
        <v>179</v>
      </c>
      <c r="B7" s="120">
        <f>'[26]JAN-DEC 2020 (2)'!L9</f>
        <v>206634793298.38</v>
      </c>
      <c r="C7" s="120">
        <f>'[26]JAN-DEC 2020 (2)'!M9</f>
        <v>32820874392.349728</v>
      </c>
      <c r="D7" s="120">
        <f>'[26]JAN-DEC 2020 (2)'!N9</f>
        <v>0</v>
      </c>
      <c r="E7" s="121">
        <f>SUM(B7:D7)</f>
        <v>239455667690.72974</v>
      </c>
    </row>
    <row r="8" spans="1:5" ht="39.950000000000003" customHeight="1" x14ac:dyDescent="0.3">
      <c r="A8" s="122"/>
      <c r="B8" s="122"/>
      <c r="C8" s="122"/>
      <c r="D8" s="125"/>
      <c r="E8" s="125"/>
    </row>
    <row r="9" spans="1:5" ht="39.950000000000003" customHeight="1" x14ac:dyDescent="0.3">
      <c r="A9" s="120" t="s">
        <v>180</v>
      </c>
      <c r="B9" s="120">
        <v>121176286.70999999</v>
      </c>
      <c r="C9" s="120">
        <f>'[26]JAN-DEC 2020 (2)'!M11</f>
        <v>101756491.36207651</v>
      </c>
      <c r="D9" s="120">
        <f>'[26]JAN-DEC 2020 (2)'!N11</f>
        <v>108496088.43000001</v>
      </c>
      <c r="E9" s="121">
        <f>SUM(B9:D9)</f>
        <v>331428866.50207651</v>
      </c>
    </row>
    <row r="10" spans="1:5" ht="39.950000000000003" customHeight="1" x14ac:dyDescent="0.3">
      <c r="A10" s="126"/>
      <c r="B10" s="126"/>
      <c r="C10" s="122"/>
      <c r="D10" s="122"/>
      <c r="E10" s="122"/>
    </row>
    <row r="11" spans="1:5" ht="39.950000000000003" customHeight="1" x14ac:dyDescent="0.3">
      <c r="A11" s="120" t="s">
        <v>181</v>
      </c>
      <c r="B11" s="120">
        <f>'[26]JAN-DEC 2020 (2)'!L13</f>
        <v>0</v>
      </c>
      <c r="C11" s="120">
        <f>'[26]JAN-DEC 2020 (2)'!M13</f>
        <v>0</v>
      </c>
      <c r="D11" s="120">
        <f>'[26]JAN-DEC 2020 (2)'!N13</f>
        <v>16974692000</v>
      </c>
      <c r="E11" s="121">
        <f>SUM(B11:D11)</f>
        <v>16974692000</v>
      </c>
    </row>
    <row r="12" spans="1:5" ht="39.950000000000003" customHeight="1" x14ac:dyDescent="0.3">
      <c r="A12" s="127"/>
      <c r="B12" s="127"/>
      <c r="C12" s="127"/>
      <c r="D12" s="128"/>
      <c r="E12" s="128"/>
    </row>
    <row r="13" spans="1:5" ht="39.950000000000003" customHeight="1" x14ac:dyDescent="0.3">
      <c r="A13" s="120" t="s">
        <v>182</v>
      </c>
      <c r="B13" s="120">
        <f>'[26]JAN-DEC 2020 (2)'!L15</f>
        <v>0</v>
      </c>
      <c r="C13" s="120">
        <f>'[26]JAN-DEC 2020 (2)'!M15</f>
        <v>0</v>
      </c>
      <c r="D13" s="120">
        <f>'[26]JAN-DEC 2020 (2)'!N15</f>
        <v>1808006000</v>
      </c>
      <c r="E13" s="121">
        <f>SUM(B13:D13)</f>
        <v>1808006000</v>
      </c>
    </row>
    <row r="14" spans="1:5" ht="39.950000000000003" customHeight="1" x14ac:dyDescent="0.3">
      <c r="A14" s="127"/>
      <c r="B14" s="127"/>
      <c r="C14" s="127"/>
      <c r="D14" s="128"/>
      <c r="E14" s="128"/>
    </row>
    <row r="15" spans="1:5" ht="39.950000000000003" customHeight="1" x14ac:dyDescent="0.3">
      <c r="A15" s="120" t="s">
        <v>183</v>
      </c>
      <c r="B15" s="120">
        <f>'[26]JAN-DEC 2020 (2)'!L17</f>
        <v>3248500000</v>
      </c>
      <c r="C15" s="120">
        <f>'[26]JAN-DEC 2020 (2)'!M17</f>
        <v>0</v>
      </c>
      <c r="D15" s="120">
        <f>'[26]JAN-DEC 2020 (2)'!N17</f>
        <v>0</v>
      </c>
      <c r="E15" s="121">
        <f>SUM(B15:D15)</f>
        <v>3248500000</v>
      </c>
    </row>
    <row r="16" spans="1:5" ht="39.950000000000003" customHeight="1" x14ac:dyDescent="0.3">
      <c r="A16" s="127"/>
      <c r="B16" s="127"/>
      <c r="C16" s="127"/>
      <c r="D16" s="128"/>
      <c r="E16" s="128"/>
    </row>
    <row r="17" spans="1:5" ht="39.950000000000003" customHeight="1" x14ac:dyDescent="0.3">
      <c r="A17" s="120" t="s">
        <v>184</v>
      </c>
      <c r="B17" s="120">
        <f>B5+B7+B9+B11+B13+B15</f>
        <v>249619132641.77002</v>
      </c>
      <c r="C17" s="120">
        <f t="shared" ref="C17:D17" si="0">C5+C7+C9+C11+C13+C15</f>
        <v>53224657576.76181</v>
      </c>
      <c r="D17" s="120">
        <f t="shared" si="0"/>
        <v>24145928083.159996</v>
      </c>
      <c r="E17" s="120">
        <f>E5+E7+E9+E11+E13+E15</f>
        <v>326989718301.69183</v>
      </c>
    </row>
    <row r="18" spans="1:5" ht="39.950000000000003" customHeight="1" x14ac:dyDescent="0.3">
      <c r="A18" s="127"/>
      <c r="B18" s="127"/>
      <c r="C18" s="127"/>
      <c r="D18" s="128"/>
      <c r="E18" s="128"/>
    </row>
    <row r="19" spans="1:5" ht="39.950000000000003" customHeight="1" x14ac:dyDescent="0.3">
      <c r="A19" s="120" t="s">
        <v>185</v>
      </c>
      <c r="B19" s="120"/>
      <c r="C19" s="120"/>
      <c r="D19" s="129">
        <v>25000000000</v>
      </c>
      <c r="E19" s="121">
        <f>SUM(B19:D19)</f>
        <v>25000000000</v>
      </c>
    </row>
    <row r="20" spans="1:5" ht="39.950000000000003" customHeight="1" x14ac:dyDescent="0.3">
      <c r="A20" s="127"/>
      <c r="B20" s="127"/>
      <c r="C20" s="127"/>
      <c r="D20" s="128"/>
      <c r="E20" s="128"/>
    </row>
    <row r="21" spans="1:5" ht="39.950000000000003" customHeight="1" x14ac:dyDescent="0.3">
      <c r="A21" s="130" t="s">
        <v>186</v>
      </c>
      <c r="B21" s="131">
        <f>B17+B19</f>
        <v>249619132641.77002</v>
      </c>
      <c r="C21" s="131">
        <f t="shared" ref="C21:E21" si="1">C17+C19</f>
        <v>53224657576.76181</v>
      </c>
      <c r="D21" s="131">
        <f t="shared" si="1"/>
        <v>49145928083.159996</v>
      </c>
      <c r="E21" s="131">
        <f t="shared" si="1"/>
        <v>351989718301.69183</v>
      </c>
    </row>
    <row r="22" spans="1:5" ht="39.950000000000003" customHeight="1" x14ac:dyDescent="0.25">
      <c r="A22" s="111"/>
      <c r="B22" s="112"/>
      <c r="C22" s="112"/>
      <c r="D22" s="112"/>
      <c r="E22" s="113"/>
    </row>
    <row r="23" spans="1:5" ht="39.950000000000003" customHeight="1" x14ac:dyDescent="0.25">
      <c r="A23" s="114"/>
      <c r="B23" s="112"/>
      <c r="C23" s="112"/>
      <c r="D23" s="112"/>
      <c r="E23" s="113"/>
    </row>
    <row r="24" spans="1:5" ht="39.950000000000003" customHeight="1" x14ac:dyDescent="0.25">
      <c r="A24" s="114"/>
      <c r="B24" s="112"/>
      <c r="C24" s="112"/>
      <c r="D24" s="112"/>
      <c r="E24" s="113"/>
    </row>
    <row r="25" spans="1:5" ht="27.75" customHeight="1" x14ac:dyDescent="0.15">
      <c r="A25" s="110" t="s">
        <v>187</v>
      </c>
    </row>
    <row r="26" spans="1:5" x14ac:dyDescent="0.15">
      <c r="A26" s="110" t="s">
        <v>188</v>
      </c>
    </row>
    <row r="27" spans="1:5" x14ac:dyDescent="0.15">
      <c r="A27" s="115" t="s">
        <v>189</v>
      </c>
      <c r="B27" s="115"/>
      <c r="C27" s="115"/>
      <c r="D27" s="115"/>
    </row>
  </sheetData>
  <mergeCells count="2">
    <mergeCell ref="A1:E1"/>
    <mergeCell ref="A2:E2"/>
  </mergeCells>
  <printOptions horizontalCentered="1"/>
  <pageMargins left="0" right="0" top="0" bottom="0" header="0.31496062992125984" footer="0.31496062992125984"/>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041A-A875-4FA8-9B17-788A67AA6D7B}">
  <sheetPr>
    <pageSetUpPr fitToPage="1"/>
  </sheetPr>
  <dimension ref="A1:C29"/>
  <sheetViews>
    <sheetView zoomScale="86" zoomScaleNormal="86" workbookViewId="0">
      <selection activeCell="C8" sqref="C8"/>
    </sheetView>
  </sheetViews>
  <sheetFormatPr defaultRowHeight="15" x14ac:dyDescent="0.2"/>
  <cols>
    <col min="1" max="1" width="37.93359375" customWidth="1"/>
    <col min="2" max="2" width="51.65625" customWidth="1"/>
    <col min="3" max="3" width="42.91015625" customWidth="1"/>
    <col min="5" max="5" width="33.359375" customWidth="1"/>
    <col min="6" max="6" width="32.8203125" customWidth="1"/>
    <col min="7" max="7" width="40.48828125" customWidth="1"/>
    <col min="8" max="8" width="25.69140625" customWidth="1"/>
    <col min="9" max="9" width="27.98046875" customWidth="1"/>
  </cols>
  <sheetData>
    <row r="1" spans="1:3" ht="47.45" customHeight="1" x14ac:dyDescent="0.2">
      <c r="A1" s="482" t="s">
        <v>248</v>
      </c>
      <c r="B1" s="482"/>
      <c r="C1" s="482"/>
    </row>
    <row r="2" spans="1:3" ht="18.75" x14ac:dyDescent="0.25">
      <c r="A2" s="134" t="s">
        <v>191</v>
      </c>
      <c r="B2" s="134" t="s">
        <v>192</v>
      </c>
      <c r="C2" s="134" t="s">
        <v>190</v>
      </c>
    </row>
    <row r="3" spans="1:3" ht="18.75" x14ac:dyDescent="0.25">
      <c r="A3" s="135" t="s">
        <v>193</v>
      </c>
      <c r="B3" s="136">
        <f>'[27]FGN BOND STOCK CALCULATOR'!C152</f>
        <v>11830260673592</v>
      </c>
      <c r="C3" s="137">
        <f>B3/B10*100</f>
        <v>73.828914730881309</v>
      </c>
    </row>
    <row r="4" spans="1:3" ht="18.75" x14ac:dyDescent="0.25">
      <c r="A4" s="182" t="s">
        <v>194</v>
      </c>
      <c r="B4" s="183">
        <f>'[27]NTB DEC STOCK CALC'!E17</f>
        <v>2720436493000</v>
      </c>
      <c r="C4" s="184">
        <f>B4/B10*100</f>
        <v>16.977383627802347</v>
      </c>
    </row>
    <row r="5" spans="1:3" ht="18.75" x14ac:dyDescent="0.25">
      <c r="A5" s="135" t="s">
        <v>195</v>
      </c>
      <c r="B5" s="136">
        <f>'[27]TREASURY BONDS 2020'!N22</f>
        <v>100988000000</v>
      </c>
      <c r="C5" s="137">
        <f>B5/B10*100</f>
        <v>0.63023416360431228</v>
      </c>
    </row>
    <row r="6" spans="1:3" ht="18.75" x14ac:dyDescent="0.25">
      <c r="A6" s="182" t="s">
        <v>196</v>
      </c>
      <c r="B6" s="185">
        <f>'[27]FGNSB STOCK CALCULATOR  '!C11</f>
        <v>12292207000</v>
      </c>
      <c r="C6" s="184">
        <f>B6/B10*100</f>
        <v>7.6711775631719339E-2</v>
      </c>
    </row>
    <row r="7" spans="1:3" ht="18.75" x14ac:dyDescent="0.25">
      <c r="A7" s="135" t="s">
        <v>197</v>
      </c>
      <c r="B7" s="136">
        <f>'[27]SUKUK BOND STOCK CALCULATOR'!C10</f>
        <v>362557000000</v>
      </c>
      <c r="C7" s="136">
        <f>B7/B10*100</f>
        <v>2.2626035534309885</v>
      </c>
    </row>
    <row r="8" spans="1:3" ht="18.75" x14ac:dyDescent="0.25">
      <c r="A8" s="182" t="s">
        <v>198</v>
      </c>
      <c r="B8" s="185">
        <f>'[27]DEC GREENBOND'!F13</f>
        <v>25690000000</v>
      </c>
      <c r="C8" s="184">
        <f>B8/B10*100</f>
        <v>0.16032316377188163</v>
      </c>
    </row>
    <row r="9" spans="1:3" ht="18.75" x14ac:dyDescent="0.25">
      <c r="A9" s="186" t="s">
        <v>199</v>
      </c>
      <c r="B9" s="187">
        <v>971661006161</v>
      </c>
      <c r="C9" s="188">
        <f>B9/B10*100</f>
        <v>6.0638289848774347</v>
      </c>
    </row>
    <row r="10" spans="1:3" ht="18.75" x14ac:dyDescent="0.25">
      <c r="A10" s="189" t="s">
        <v>177</v>
      </c>
      <c r="B10" s="190">
        <f>B3+B4+B5+B6+B7+B8+B9</f>
        <v>16023885379753</v>
      </c>
      <c r="C10" s="191">
        <f>SUM(C3:C9)</f>
        <v>99.999999999999986</v>
      </c>
    </row>
    <row r="11" spans="1:3" x14ac:dyDescent="0.2">
      <c r="A11" s="483"/>
      <c r="B11" s="483"/>
      <c r="C11" s="483"/>
    </row>
    <row r="12" spans="1:3" x14ac:dyDescent="0.2">
      <c r="B12" s="132"/>
    </row>
    <row r="13" spans="1:3" x14ac:dyDescent="0.2">
      <c r="B13" s="132"/>
      <c r="C13" s="133"/>
    </row>
    <row r="14" spans="1:3" x14ac:dyDescent="0.2">
      <c r="B14" s="132"/>
    </row>
    <row r="15" spans="1:3" x14ac:dyDescent="0.2">
      <c r="B15" s="132"/>
    </row>
    <row r="16" spans="1:3" x14ac:dyDescent="0.2">
      <c r="B16" s="133"/>
    </row>
    <row r="17" ht="33" customHeight="1" x14ac:dyDescent="0.2"/>
    <row r="18" ht="15" customHeight="1" x14ac:dyDescent="0.2"/>
    <row r="29" ht="15" customHeight="1" x14ac:dyDescent="0.2"/>
  </sheetData>
  <mergeCells count="2">
    <mergeCell ref="A1:C1"/>
    <mergeCell ref="A11:C11"/>
  </mergeCells>
  <pageMargins left="0.7" right="0.7" top="0.75" bottom="0.75" header="0.3" footer="0.3"/>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B3AD-47F6-47FD-801C-B4A2BD9F5816}">
  <sheetPr>
    <pageSetUpPr fitToPage="1"/>
  </sheetPr>
  <dimension ref="A1:UM83"/>
  <sheetViews>
    <sheetView view="pageBreakPreview" zoomScale="80" zoomScaleNormal="80" zoomScaleSheetLayoutView="80" zoomScalePageLayoutView="80" workbookViewId="0">
      <selection activeCell="B5" sqref="B5"/>
    </sheetView>
  </sheetViews>
  <sheetFormatPr defaultColWidth="8.875" defaultRowHeight="15" x14ac:dyDescent="0.2"/>
  <cols>
    <col min="1" max="1" width="8.47265625" style="1" customWidth="1"/>
    <col min="2" max="4" width="43.8515625" customWidth="1"/>
    <col min="30" max="544" width="8.875" style="138"/>
  </cols>
  <sheetData>
    <row r="1" spans="1:544" ht="36" customHeight="1" x14ac:dyDescent="0.2">
      <c r="A1" s="485" t="s">
        <v>201</v>
      </c>
      <c r="B1" s="485"/>
      <c r="C1" s="485"/>
      <c r="D1" s="485"/>
      <c r="E1" s="138"/>
      <c r="F1" s="138"/>
      <c r="G1" s="138"/>
      <c r="H1" s="138"/>
      <c r="I1" s="138"/>
      <c r="J1" s="138"/>
      <c r="K1" s="138"/>
      <c r="L1" s="138"/>
      <c r="M1" s="138"/>
      <c r="N1" s="138"/>
      <c r="O1" s="138"/>
      <c r="P1" s="138"/>
      <c r="Q1" s="138"/>
      <c r="R1" s="138"/>
      <c r="S1" s="138"/>
      <c r="T1" s="138"/>
      <c r="U1" s="138"/>
      <c r="V1" s="138"/>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row>
    <row r="2" spans="1:544" ht="19.5" customHeight="1" thickBot="1" x14ac:dyDescent="0.25">
      <c r="A2" s="486" t="s">
        <v>202</v>
      </c>
      <c r="B2" s="486"/>
      <c r="C2" s="486"/>
      <c r="D2" s="486"/>
      <c r="E2" s="138"/>
      <c r="F2" s="138"/>
      <c r="G2" s="138"/>
      <c r="H2" s="138"/>
      <c r="I2" s="138"/>
      <c r="J2" s="138"/>
      <c r="K2" s="138"/>
      <c r="L2" s="138"/>
      <c r="M2" s="138"/>
      <c r="N2" s="138"/>
      <c r="O2" s="138"/>
      <c r="P2" s="138"/>
      <c r="Q2" s="138"/>
      <c r="R2" s="138"/>
      <c r="S2" s="138"/>
      <c r="T2" s="138"/>
      <c r="U2" s="138"/>
      <c r="V2" s="138"/>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row>
    <row r="3" spans="1:544" s="142" customFormat="1" ht="33.6" customHeight="1" thickBot="1" x14ac:dyDescent="0.25">
      <c r="A3" s="139" t="s">
        <v>203</v>
      </c>
      <c r="B3" s="139" t="s">
        <v>204</v>
      </c>
      <c r="C3" s="140" t="s">
        <v>246</v>
      </c>
      <c r="D3" s="177" t="s">
        <v>247</v>
      </c>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c r="NY3" s="141"/>
      <c r="NZ3" s="141"/>
      <c r="OA3" s="141"/>
      <c r="OB3" s="141"/>
      <c r="OC3" s="141"/>
      <c r="OD3" s="141"/>
      <c r="OE3" s="141"/>
      <c r="OF3" s="141"/>
      <c r="OG3" s="141"/>
      <c r="OH3" s="141"/>
      <c r="OI3" s="141"/>
      <c r="OJ3" s="141"/>
      <c r="OK3" s="141"/>
      <c r="OL3" s="141"/>
      <c r="OM3" s="141"/>
      <c r="ON3" s="141"/>
      <c r="OO3" s="141"/>
      <c r="OP3" s="141"/>
      <c r="OQ3" s="141"/>
      <c r="OR3" s="141"/>
      <c r="OS3" s="141"/>
      <c r="OT3" s="141"/>
      <c r="OU3" s="141"/>
      <c r="OV3" s="141"/>
      <c r="OW3" s="141"/>
      <c r="OX3" s="141"/>
      <c r="OY3" s="141"/>
      <c r="OZ3" s="141"/>
      <c r="PA3" s="141"/>
      <c r="PB3" s="141"/>
      <c r="PC3" s="141"/>
      <c r="PD3" s="141"/>
      <c r="PE3" s="141"/>
      <c r="PF3" s="141"/>
      <c r="PG3" s="141"/>
      <c r="PH3" s="141"/>
      <c r="PI3" s="141"/>
      <c r="PJ3" s="141"/>
      <c r="PK3" s="141"/>
      <c r="PL3" s="141"/>
      <c r="PM3" s="141"/>
      <c r="PN3" s="141"/>
      <c r="PO3" s="141"/>
      <c r="PP3" s="141"/>
      <c r="PQ3" s="141"/>
      <c r="PR3" s="141"/>
      <c r="PS3" s="141"/>
      <c r="PT3" s="141"/>
      <c r="PU3" s="141"/>
      <c r="PV3" s="141"/>
      <c r="PW3" s="141"/>
      <c r="PX3" s="141"/>
      <c r="PY3" s="141"/>
      <c r="PZ3" s="141"/>
      <c r="QA3" s="141"/>
      <c r="QB3" s="141"/>
      <c r="QC3" s="141"/>
      <c r="QD3" s="141"/>
      <c r="QE3" s="141"/>
      <c r="QF3" s="141"/>
      <c r="QG3" s="141"/>
      <c r="QH3" s="141"/>
      <c r="QI3" s="141"/>
      <c r="QJ3" s="141"/>
      <c r="QK3" s="141"/>
      <c r="QL3" s="141"/>
      <c r="QM3" s="141"/>
      <c r="QN3" s="141"/>
      <c r="QO3" s="141"/>
      <c r="QP3" s="141"/>
      <c r="QQ3" s="141"/>
      <c r="QR3" s="141"/>
      <c r="QS3" s="141"/>
      <c r="QT3" s="141"/>
      <c r="QU3" s="141"/>
      <c r="QV3" s="141"/>
      <c r="QW3" s="141"/>
      <c r="QX3" s="141"/>
      <c r="QY3" s="141"/>
      <c r="QZ3" s="141"/>
      <c r="RA3" s="141"/>
      <c r="RB3" s="141"/>
      <c r="RC3" s="141"/>
      <c r="RD3" s="141"/>
      <c r="RE3" s="141"/>
      <c r="RF3" s="141"/>
      <c r="RG3" s="141"/>
      <c r="RH3" s="141"/>
      <c r="RI3" s="141"/>
      <c r="RJ3" s="141"/>
      <c r="RK3" s="141"/>
      <c r="RL3" s="141"/>
      <c r="RM3" s="141"/>
      <c r="RN3" s="141"/>
      <c r="RO3" s="141"/>
      <c r="RP3" s="141"/>
      <c r="RQ3" s="141"/>
      <c r="RR3" s="141"/>
      <c r="RS3" s="141"/>
      <c r="RT3" s="141"/>
      <c r="RU3" s="141"/>
      <c r="RV3" s="141"/>
      <c r="RW3" s="141"/>
      <c r="RX3" s="141"/>
      <c r="RY3" s="141"/>
      <c r="RZ3" s="141"/>
      <c r="SA3" s="141"/>
      <c r="SB3" s="141"/>
      <c r="SC3" s="141"/>
      <c r="SD3" s="141"/>
      <c r="SE3" s="141"/>
      <c r="SF3" s="141"/>
      <c r="SG3" s="141"/>
      <c r="SH3" s="141"/>
      <c r="SI3" s="141"/>
      <c r="SJ3" s="141"/>
      <c r="SK3" s="141"/>
      <c r="SL3" s="141"/>
      <c r="SM3" s="141"/>
      <c r="SN3" s="141"/>
      <c r="SO3" s="141"/>
      <c r="SP3" s="141"/>
      <c r="SQ3" s="141"/>
      <c r="SR3" s="141"/>
      <c r="SS3" s="141"/>
      <c r="ST3" s="141"/>
      <c r="SU3" s="141"/>
      <c r="SV3" s="141"/>
      <c r="SW3" s="141"/>
      <c r="SX3" s="141"/>
      <c r="SY3" s="141"/>
      <c r="SZ3" s="141"/>
      <c r="TA3" s="141"/>
      <c r="TB3" s="141"/>
      <c r="TC3" s="141"/>
      <c r="TD3" s="141"/>
      <c r="TE3" s="141"/>
      <c r="TF3" s="141"/>
      <c r="TG3" s="141"/>
      <c r="TH3" s="141"/>
      <c r="TI3" s="141"/>
      <c r="TJ3" s="141"/>
      <c r="TK3" s="141"/>
      <c r="TL3" s="141"/>
      <c r="TM3" s="141"/>
      <c r="TN3" s="141"/>
      <c r="TO3" s="141"/>
      <c r="TP3" s="141"/>
      <c r="TQ3" s="141"/>
      <c r="TR3" s="141"/>
      <c r="TS3" s="141"/>
      <c r="TT3" s="141"/>
      <c r="TU3" s="141"/>
      <c r="TV3" s="141"/>
      <c r="TW3" s="141"/>
      <c r="TX3" s="141"/>
    </row>
    <row r="4" spans="1:544" s="147" customFormat="1" ht="24.95" customHeight="1" x14ac:dyDescent="0.2">
      <c r="A4" s="143">
        <v>1</v>
      </c>
      <c r="B4" s="144" t="s">
        <v>205</v>
      </c>
      <c r="C4" s="145">
        <f>'[28]Q4, 2020 Debt Stock '!R7</f>
        <v>89139250722.850006</v>
      </c>
      <c r="D4" s="178">
        <f>Table38468634533267589378[[#This Row],[DEBT STOCK AS AT Q4 2020(N)]]/$C$41*100</f>
        <v>2.1294557273014449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c r="TB4" s="146"/>
      <c r="TC4" s="146"/>
      <c r="TD4" s="146"/>
      <c r="TE4" s="146"/>
      <c r="TF4" s="146"/>
      <c r="TG4" s="146"/>
      <c r="TH4" s="146"/>
      <c r="TI4" s="146"/>
      <c r="TJ4" s="146"/>
      <c r="TK4" s="146"/>
      <c r="TL4" s="146"/>
      <c r="TM4" s="146"/>
      <c r="TN4" s="146"/>
      <c r="TO4" s="146"/>
      <c r="TP4" s="146"/>
      <c r="TQ4" s="146"/>
      <c r="TR4" s="146"/>
      <c r="TS4" s="146"/>
      <c r="TT4" s="146"/>
      <c r="TU4" s="146"/>
      <c r="TV4" s="146"/>
      <c r="TW4" s="146"/>
      <c r="TX4" s="146"/>
    </row>
    <row r="5" spans="1:544" s="151" customFormat="1" ht="24.95" customHeight="1" x14ac:dyDescent="0.2">
      <c r="A5" s="148">
        <v>2</v>
      </c>
      <c r="B5" s="149" t="s">
        <v>206</v>
      </c>
      <c r="C5" s="150">
        <f>'[28]Q4, 2020 Debt Stock '!R8</f>
        <v>98900403446.835007</v>
      </c>
      <c r="D5" s="179">
        <f>Table38468634533267589378[[#This Row],[DEBT STOCK AS AT Q4 2020(N)]]/$C$41*100</f>
        <v>2.3626407990245766</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146"/>
      <c r="KV5" s="146"/>
      <c r="KW5" s="146"/>
      <c r="KX5" s="146"/>
      <c r="KY5" s="146"/>
      <c r="KZ5" s="146"/>
      <c r="LA5" s="146"/>
      <c r="LB5" s="146"/>
      <c r="LC5" s="146"/>
      <c r="LD5" s="146"/>
      <c r="LE5" s="146"/>
      <c r="LF5" s="146"/>
      <c r="LG5" s="146"/>
      <c r="LH5" s="146"/>
      <c r="LI5" s="146"/>
      <c r="LJ5" s="146"/>
      <c r="LK5" s="146"/>
      <c r="LL5" s="146"/>
      <c r="LM5" s="146"/>
      <c r="LN5" s="146"/>
      <c r="LO5" s="146"/>
      <c r="LP5" s="146"/>
      <c r="LQ5" s="146"/>
      <c r="LR5" s="146"/>
      <c r="LS5" s="146"/>
      <c r="LT5" s="146"/>
      <c r="LU5" s="146"/>
      <c r="LV5" s="146"/>
      <c r="LW5" s="146"/>
      <c r="LX5" s="146"/>
      <c r="LY5" s="146"/>
      <c r="LZ5" s="146"/>
      <c r="MA5" s="146"/>
      <c r="MB5" s="146"/>
      <c r="MC5" s="146"/>
      <c r="MD5" s="146"/>
      <c r="ME5" s="146"/>
      <c r="MF5" s="146"/>
      <c r="MG5" s="146"/>
      <c r="MH5" s="146"/>
      <c r="MI5" s="146"/>
      <c r="MJ5" s="146"/>
      <c r="MK5" s="146"/>
      <c r="ML5" s="146"/>
      <c r="MM5" s="146"/>
      <c r="MN5" s="146"/>
      <c r="MO5" s="146"/>
      <c r="MP5" s="146"/>
      <c r="MQ5" s="146"/>
      <c r="MR5" s="146"/>
      <c r="MS5" s="146"/>
      <c r="MT5" s="146"/>
      <c r="MU5" s="146"/>
      <c r="MV5" s="146"/>
      <c r="MW5" s="146"/>
      <c r="MX5" s="146"/>
      <c r="MY5" s="146"/>
      <c r="MZ5" s="146"/>
      <c r="NA5" s="146"/>
      <c r="NB5" s="146"/>
      <c r="NC5" s="146"/>
      <c r="ND5" s="146"/>
      <c r="NE5" s="146"/>
      <c r="NF5" s="146"/>
      <c r="NG5" s="146"/>
      <c r="NH5" s="146"/>
      <c r="NI5" s="146"/>
      <c r="NJ5" s="146"/>
      <c r="NK5" s="146"/>
      <c r="NL5" s="146"/>
      <c r="NM5" s="146"/>
      <c r="NN5" s="146"/>
      <c r="NO5" s="146"/>
      <c r="NP5" s="146"/>
      <c r="NQ5" s="146"/>
      <c r="NR5" s="146"/>
      <c r="NS5" s="146"/>
      <c r="NT5" s="146"/>
      <c r="NU5" s="146"/>
      <c r="NV5" s="146"/>
      <c r="NW5" s="146"/>
      <c r="NX5" s="146"/>
      <c r="NY5" s="146"/>
      <c r="NZ5" s="146"/>
      <c r="OA5" s="146"/>
      <c r="OB5" s="146"/>
      <c r="OC5" s="146"/>
      <c r="OD5" s="146"/>
      <c r="OE5" s="146"/>
      <c r="OF5" s="146"/>
      <c r="OG5" s="146"/>
      <c r="OH5" s="146"/>
      <c r="OI5" s="146"/>
      <c r="OJ5" s="146"/>
      <c r="OK5" s="146"/>
      <c r="OL5" s="146"/>
      <c r="OM5" s="146"/>
      <c r="ON5" s="146"/>
      <c r="OO5" s="146"/>
      <c r="OP5" s="146"/>
      <c r="OQ5" s="146"/>
      <c r="OR5" s="146"/>
      <c r="OS5" s="146"/>
      <c r="OT5" s="146"/>
      <c r="OU5" s="146"/>
      <c r="OV5" s="146"/>
      <c r="OW5" s="146"/>
      <c r="OX5" s="146"/>
      <c r="OY5" s="146"/>
      <c r="OZ5" s="146"/>
      <c r="PA5" s="146"/>
      <c r="PB5" s="146"/>
      <c r="PC5" s="146"/>
      <c r="PD5" s="146"/>
      <c r="PE5" s="146"/>
      <c r="PF5" s="146"/>
      <c r="PG5" s="146"/>
      <c r="PH5" s="146"/>
      <c r="PI5" s="146"/>
      <c r="PJ5" s="146"/>
      <c r="PK5" s="146"/>
      <c r="PL5" s="146"/>
      <c r="PM5" s="146"/>
      <c r="PN5" s="146"/>
      <c r="PO5" s="146"/>
      <c r="PP5" s="146"/>
      <c r="PQ5" s="146"/>
      <c r="PR5" s="146"/>
      <c r="PS5" s="146"/>
      <c r="PT5" s="146"/>
      <c r="PU5" s="146"/>
      <c r="PV5" s="146"/>
      <c r="PW5" s="146"/>
      <c r="PX5" s="146"/>
      <c r="PY5" s="146"/>
      <c r="PZ5" s="146"/>
      <c r="QA5" s="146"/>
      <c r="QB5" s="146"/>
      <c r="QC5" s="146"/>
      <c r="QD5" s="146"/>
      <c r="QE5" s="146"/>
      <c r="QF5" s="146"/>
      <c r="QG5" s="146"/>
      <c r="QH5" s="146"/>
      <c r="QI5" s="146"/>
      <c r="QJ5" s="146"/>
      <c r="QK5" s="146"/>
      <c r="QL5" s="146"/>
      <c r="QM5" s="146"/>
      <c r="QN5" s="146"/>
      <c r="QO5" s="146"/>
      <c r="QP5" s="146"/>
      <c r="QQ5" s="146"/>
      <c r="QR5" s="146"/>
      <c r="QS5" s="146"/>
      <c r="QT5" s="146"/>
      <c r="QU5" s="146"/>
      <c r="QV5" s="146"/>
      <c r="QW5" s="146"/>
      <c r="QX5" s="146"/>
      <c r="QY5" s="146"/>
      <c r="QZ5" s="146"/>
      <c r="RA5" s="146"/>
      <c r="RB5" s="146"/>
      <c r="RC5" s="146"/>
      <c r="RD5" s="146"/>
      <c r="RE5" s="146"/>
      <c r="RF5" s="146"/>
      <c r="RG5" s="146"/>
      <c r="RH5" s="146"/>
      <c r="RI5" s="146"/>
      <c r="RJ5" s="146"/>
      <c r="RK5" s="146"/>
      <c r="RL5" s="146"/>
      <c r="RM5" s="146"/>
      <c r="RN5" s="146"/>
      <c r="RO5" s="146"/>
      <c r="RP5" s="146"/>
      <c r="RQ5" s="146"/>
      <c r="RR5" s="146"/>
      <c r="RS5" s="146"/>
      <c r="RT5" s="146"/>
      <c r="RU5" s="146"/>
      <c r="RV5" s="146"/>
      <c r="RW5" s="146"/>
      <c r="RX5" s="146"/>
      <c r="RY5" s="146"/>
      <c r="RZ5" s="146"/>
      <c r="SA5" s="146"/>
      <c r="SB5" s="146"/>
      <c r="SC5" s="146"/>
      <c r="SD5" s="146"/>
      <c r="SE5" s="146"/>
      <c r="SF5" s="146"/>
      <c r="SG5" s="146"/>
      <c r="SH5" s="146"/>
      <c r="SI5" s="146"/>
      <c r="SJ5" s="146"/>
      <c r="SK5" s="146"/>
      <c r="SL5" s="146"/>
      <c r="SM5" s="146"/>
      <c r="SN5" s="146"/>
      <c r="SO5" s="146"/>
      <c r="SP5" s="146"/>
      <c r="SQ5" s="146"/>
      <c r="SR5" s="146"/>
      <c r="SS5" s="146"/>
      <c r="ST5" s="146"/>
      <c r="SU5" s="146"/>
      <c r="SV5" s="146"/>
      <c r="SW5" s="146"/>
      <c r="SX5" s="146"/>
      <c r="SY5" s="146"/>
      <c r="SZ5" s="146"/>
      <c r="TA5" s="146"/>
      <c r="TB5" s="146"/>
      <c r="TC5" s="146"/>
      <c r="TD5" s="146"/>
      <c r="TE5" s="146"/>
      <c r="TF5" s="146"/>
      <c r="TG5" s="146"/>
      <c r="TH5" s="146"/>
      <c r="TI5" s="146"/>
      <c r="TJ5" s="146"/>
      <c r="TK5" s="146"/>
      <c r="TL5" s="146"/>
      <c r="TM5" s="146"/>
      <c r="TN5" s="146"/>
      <c r="TO5" s="146"/>
      <c r="TP5" s="146"/>
      <c r="TQ5" s="146"/>
      <c r="TR5" s="146"/>
      <c r="TS5" s="146"/>
      <c r="TT5" s="146"/>
      <c r="TU5" s="146"/>
      <c r="TV5" s="146"/>
      <c r="TW5" s="146"/>
      <c r="TX5" s="146"/>
    </row>
    <row r="6" spans="1:544" s="154" customFormat="1" ht="24.95" customHeight="1" x14ac:dyDescent="0.2">
      <c r="A6" s="152">
        <v>3</v>
      </c>
      <c r="B6" s="153" t="s">
        <v>207</v>
      </c>
      <c r="C6" s="145">
        <f>'[28]Q4, 2020 Debt Stock '!R9</f>
        <v>230807337366.85901</v>
      </c>
      <c r="D6" s="178">
        <f>Table38468634533267589378[[#This Row],[DEBT STOCK AS AT Q4 2020(N)]]/$C$41*100</f>
        <v>5.5137776285241413</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c r="IQ6" s="146"/>
      <c r="IR6" s="146"/>
      <c r="IS6" s="146"/>
      <c r="IT6" s="146"/>
      <c r="IU6" s="146"/>
      <c r="IV6" s="146"/>
      <c r="IW6" s="146"/>
      <c r="IX6" s="146"/>
      <c r="IY6" s="146"/>
      <c r="IZ6" s="146"/>
      <c r="JA6" s="146"/>
      <c r="JB6" s="146"/>
      <c r="JC6" s="146"/>
      <c r="JD6" s="146"/>
      <c r="JE6" s="146"/>
      <c r="JF6" s="146"/>
      <c r="JG6" s="146"/>
      <c r="JH6" s="146"/>
      <c r="JI6" s="146"/>
      <c r="JJ6" s="146"/>
      <c r="JK6" s="146"/>
      <c r="JL6" s="146"/>
      <c r="JM6" s="146"/>
      <c r="JN6" s="146"/>
      <c r="JO6" s="146"/>
      <c r="JP6" s="146"/>
      <c r="JQ6" s="146"/>
      <c r="JR6" s="146"/>
      <c r="JS6" s="146"/>
      <c r="JT6" s="146"/>
      <c r="JU6" s="146"/>
      <c r="JV6" s="146"/>
      <c r="JW6" s="146"/>
      <c r="JX6" s="146"/>
      <c r="JY6" s="146"/>
      <c r="JZ6" s="146"/>
      <c r="KA6" s="146"/>
      <c r="KB6" s="146"/>
      <c r="KC6" s="146"/>
      <c r="KD6" s="146"/>
      <c r="KE6" s="146"/>
      <c r="KF6" s="146"/>
      <c r="KG6" s="146"/>
      <c r="KH6" s="146"/>
      <c r="KI6" s="146"/>
      <c r="KJ6" s="146"/>
      <c r="KK6" s="146"/>
      <c r="KL6" s="146"/>
      <c r="KM6" s="146"/>
      <c r="KN6" s="146"/>
      <c r="KO6" s="146"/>
      <c r="KP6" s="146"/>
      <c r="KQ6" s="146"/>
      <c r="KR6" s="146"/>
      <c r="KS6" s="146"/>
      <c r="KT6" s="146"/>
      <c r="KU6" s="146"/>
      <c r="KV6" s="146"/>
      <c r="KW6" s="146"/>
      <c r="KX6" s="146"/>
      <c r="KY6" s="146"/>
      <c r="KZ6" s="146"/>
      <c r="LA6" s="146"/>
      <c r="LB6" s="146"/>
      <c r="LC6" s="146"/>
      <c r="LD6" s="146"/>
      <c r="LE6" s="146"/>
      <c r="LF6" s="146"/>
      <c r="LG6" s="146"/>
      <c r="LH6" s="146"/>
      <c r="LI6" s="146"/>
      <c r="LJ6" s="146"/>
      <c r="LK6" s="146"/>
      <c r="LL6" s="146"/>
      <c r="LM6" s="146"/>
      <c r="LN6" s="146"/>
      <c r="LO6" s="146"/>
      <c r="LP6" s="146"/>
      <c r="LQ6" s="146"/>
      <c r="LR6" s="146"/>
      <c r="LS6" s="146"/>
      <c r="LT6" s="146"/>
      <c r="LU6" s="146"/>
      <c r="LV6" s="146"/>
      <c r="LW6" s="146"/>
      <c r="LX6" s="146"/>
      <c r="LY6" s="146"/>
      <c r="LZ6" s="146"/>
      <c r="MA6" s="146"/>
      <c r="MB6" s="146"/>
      <c r="MC6" s="146"/>
      <c r="MD6" s="146"/>
      <c r="ME6" s="146"/>
      <c r="MF6" s="146"/>
      <c r="MG6" s="146"/>
      <c r="MH6" s="146"/>
      <c r="MI6" s="146"/>
      <c r="MJ6" s="146"/>
      <c r="MK6" s="146"/>
      <c r="ML6" s="146"/>
      <c r="MM6" s="146"/>
      <c r="MN6" s="146"/>
      <c r="MO6" s="146"/>
      <c r="MP6" s="146"/>
      <c r="MQ6" s="146"/>
      <c r="MR6" s="146"/>
      <c r="MS6" s="146"/>
      <c r="MT6" s="146"/>
      <c r="MU6" s="146"/>
      <c r="MV6" s="146"/>
      <c r="MW6" s="146"/>
      <c r="MX6" s="146"/>
      <c r="MY6" s="146"/>
      <c r="MZ6" s="146"/>
      <c r="NA6" s="146"/>
      <c r="NB6" s="146"/>
      <c r="NC6" s="146"/>
      <c r="ND6" s="146"/>
      <c r="NE6" s="146"/>
      <c r="NF6" s="146"/>
      <c r="NG6" s="146"/>
      <c r="NH6" s="146"/>
      <c r="NI6" s="146"/>
      <c r="NJ6" s="146"/>
      <c r="NK6" s="146"/>
      <c r="NL6" s="146"/>
      <c r="NM6" s="146"/>
      <c r="NN6" s="146"/>
      <c r="NO6" s="146"/>
      <c r="NP6" s="146"/>
      <c r="NQ6" s="146"/>
      <c r="NR6" s="146"/>
      <c r="NS6" s="146"/>
      <c r="NT6" s="146"/>
      <c r="NU6" s="146"/>
      <c r="NV6" s="146"/>
      <c r="NW6" s="146"/>
      <c r="NX6" s="146"/>
      <c r="NY6" s="146"/>
      <c r="NZ6" s="146"/>
      <c r="OA6" s="146"/>
      <c r="OB6" s="146"/>
      <c r="OC6" s="146"/>
      <c r="OD6" s="146"/>
      <c r="OE6" s="146"/>
      <c r="OF6" s="146"/>
      <c r="OG6" s="146"/>
      <c r="OH6" s="146"/>
      <c r="OI6" s="146"/>
      <c r="OJ6" s="146"/>
      <c r="OK6" s="146"/>
      <c r="OL6" s="146"/>
      <c r="OM6" s="146"/>
      <c r="ON6" s="146"/>
      <c r="OO6" s="146"/>
      <c r="OP6" s="146"/>
      <c r="OQ6" s="146"/>
      <c r="OR6" s="146"/>
      <c r="OS6" s="146"/>
      <c r="OT6" s="146"/>
      <c r="OU6" s="146"/>
      <c r="OV6" s="146"/>
      <c r="OW6" s="146"/>
      <c r="OX6" s="146"/>
      <c r="OY6" s="146"/>
      <c r="OZ6" s="146"/>
      <c r="PA6" s="146"/>
      <c r="PB6" s="146"/>
      <c r="PC6" s="146"/>
      <c r="PD6" s="146"/>
      <c r="PE6" s="146"/>
      <c r="PF6" s="146"/>
      <c r="PG6" s="146"/>
      <c r="PH6" s="146"/>
      <c r="PI6" s="146"/>
      <c r="PJ6" s="146"/>
      <c r="PK6" s="146"/>
      <c r="PL6" s="146"/>
      <c r="PM6" s="146"/>
      <c r="PN6" s="146"/>
      <c r="PO6" s="146"/>
      <c r="PP6" s="146"/>
      <c r="PQ6" s="146"/>
      <c r="PR6" s="146"/>
      <c r="PS6" s="146"/>
      <c r="PT6" s="146"/>
      <c r="PU6" s="146"/>
      <c r="PV6" s="146"/>
      <c r="PW6" s="146"/>
      <c r="PX6" s="146"/>
      <c r="PY6" s="146"/>
      <c r="PZ6" s="146"/>
      <c r="QA6" s="146"/>
      <c r="QB6" s="146"/>
      <c r="QC6" s="146"/>
      <c r="QD6" s="146"/>
      <c r="QE6" s="146"/>
      <c r="QF6" s="146"/>
      <c r="QG6" s="146"/>
      <c r="QH6" s="146"/>
      <c r="QI6" s="146"/>
      <c r="QJ6" s="146"/>
      <c r="QK6" s="146"/>
      <c r="QL6" s="146"/>
      <c r="QM6" s="146"/>
      <c r="QN6" s="146"/>
      <c r="QO6" s="146"/>
      <c r="QP6" s="146"/>
      <c r="QQ6" s="146"/>
      <c r="QR6" s="146"/>
      <c r="QS6" s="146"/>
      <c r="QT6" s="146"/>
      <c r="QU6" s="146"/>
      <c r="QV6" s="146"/>
      <c r="QW6" s="146"/>
      <c r="QX6" s="146"/>
      <c r="QY6" s="146"/>
      <c r="QZ6" s="146"/>
      <c r="RA6" s="146"/>
      <c r="RB6" s="146"/>
      <c r="RC6" s="146"/>
      <c r="RD6" s="146"/>
      <c r="RE6" s="146"/>
      <c r="RF6" s="146"/>
      <c r="RG6" s="146"/>
      <c r="RH6" s="146"/>
      <c r="RI6" s="146"/>
      <c r="RJ6" s="146"/>
      <c r="RK6" s="146"/>
      <c r="RL6" s="146"/>
      <c r="RM6" s="146"/>
      <c r="RN6" s="146"/>
      <c r="RO6" s="146"/>
      <c r="RP6" s="146"/>
      <c r="RQ6" s="146"/>
      <c r="RR6" s="146"/>
      <c r="RS6" s="146"/>
      <c r="RT6" s="146"/>
      <c r="RU6" s="146"/>
      <c r="RV6" s="146"/>
      <c r="RW6" s="146"/>
      <c r="RX6" s="146"/>
      <c r="RY6" s="146"/>
      <c r="RZ6" s="146"/>
      <c r="SA6" s="146"/>
      <c r="SB6" s="146"/>
      <c r="SC6" s="146"/>
      <c r="SD6" s="146"/>
      <c r="SE6" s="146"/>
      <c r="SF6" s="146"/>
      <c r="SG6" s="146"/>
      <c r="SH6" s="146"/>
      <c r="SI6" s="146"/>
      <c r="SJ6" s="146"/>
      <c r="SK6" s="146"/>
      <c r="SL6" s="146"/>
      <c r="SM6" s="146"/>
      <c r="SN6" s="146"/>
      <c r="SO6" s="146"/>
      <c r="SP6" s="146"/>
      <c r="SQ6" s="146"/>
      <c r="SR6" s="146"/>
      <c r="SS6" s="146"/>
      <c r="ST6" s="146"/>
      <c r="SU6" s="146"/>
      <c r="SV6" s="146"/>
      <c r="SW6" s="146"/>
      <c r="SX6" s="146"/>
      <c r="SY6" s="146"/>
      <c r="SZ6" s="146"/>
      <c r="TA6" s="146"/>
      <c r="TB6" s="146"/>
      <c r="TC6" s="146"/>
      <c r="TD6" s="146"/>
      <c r="TE6" s="146"/>
      <c r="TF6" s="146"/>
      <c r="TG6" s="146"/>
      <c r="TH6" s="146"/>
      <c r="TI6" s="146"/>
      <c r="TJ6" s="146"/>
      <c r="TK6" s="146"/>
      <c r="TL6" s="146"/>
      <c r="TM6" s="146"/>
      <c r="TN6" s="146"/>
      <c r="TO6" s="146"/>
      <c r="TP6" s="146"/>
      <c r="TQ6" s="146"/>
      <c r="TR6" s="146"/>
      <c r="TS6" s="146"/>
      <c r="TT6" s="146"/>
      <c r="TU6" s="146"/>
      <c r="TV6" s="146"/>
      <c r="TW6" s="146"/>
      <c r="TX6" s="146"/>
    </row>
    <row r="7" spans="1:544" s="151" customFormat="1" ht="24.95" customHeight="1" x14ac:dyDescent="0.2">
      <c r="A7" s="148">
        <v>4</v>
      </c>
      <c r="B7" s="149" t="s">
        <v>208</v>
      </c>
      <c r="C7" s="150">
        <f>'[28]Q4, 2020 Debt Stock '!R10</f>
        <v>59976318422.969994</v>
      </c>
      <c r="D7" s="179">
        <f>Table38468634533267589378[[#This Row],[DEBT STOCK AS AT Q4 2020(N)]]/$C$41*100</f>
        <v>1.4327797657324217</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c r="IR7" s="146"/>
      <c r="IS7" s="146"/>
      <c r="IT7" s="146"/>
      <c r="IU7" s="146"/>
      <c r="IV7" s="146"/>
      <c r="IW7" s="146"/>
      <c r="IX7" s="146"/>
      <c r="IY7" s="146"/>
      <c r="IZ7" s="146"/>
      <c r="JA7" s="146"/>
      <c r="JB7" s="146"/>
      <c r="JC7" s="146"/>
      <c r="JD7" s="146"/>
      <c r="JE7" s="146"/>
      <c r="JF7" s="146"/>
      <c r="JG7" s="146"/>
      <c r="JH7" s="146"/>
      <c r="JI7" s="146"/>
      <c r="JJ7" s="146"/>
      <c r="JK7" s="146"/>
      <c r="JL7" s="146"/>
      <c r="JM7" s="146"/>
      <c r="JN7" s="146"/>
      <c r="JO7" s="146"/>
      <c r="JP7" s="146"/>
      <c r="JQ7" s="146"/>
      <c r="JR7" s="146"/>
      <c r="JS7" s="146"/>
      <c r="JT7" s="146"/>
      <c r="JU7" s="146"/>
      <c r="JV7" s="146"/>
      <c r="JW7" s="146"/>
      <c r="JX7" s="146"/>
      <c r="JY7" s="146"/>
      <c r="JZ7" s="146"/>
      <c r="KA7" s="146"/>
      <c r="KB7" s="146"/>
      <c r="KC7" s="146"/>
      <c r="KD7" s="146"/>
      <c r="KE7" s="146"/>
      <c r="KF7" s="146"/>
      <c r="KG7" s="146"/>
      <c r="KH7" s="146"/>
      <c r="KI7" s="146"/>
      <c r="KJ7" s="146"/>
      <c r="KK7" s="146"/>
      <c r="KL7" s="146"/>
      <c r="KM7" s="146"/>
      <c r="KN7" s="146"/>
      <c r="KO7" s="146"/>
      <c r="KP7" s="146"/>
      <c r="KQ7" s="146"/>
      <c r="KR7" s="146"/>
      <c r="KS7" s="146"/>
      <c r="KT7" s="146"/>
      <c r="KU7" s="146"/>
      <c r="KV7" s="146"/>
      <c r="KW7" s="146"/>
      <c r="KX7" s="146"/>
      <c r="KY7" s="146"/>
      <c r="KZ7" s="146"/>
      <c r="LA7" s="146"/>
      <c r="LB7" s="146"/>
      <c r="LC7" s="146"/>
      <c r="LD7" s="146"/>
      <c r="LE7" s="146"/>
      <c r="LF7" s="146"/>
      <c r="LG7" s="146"/>
      <c r="LH7" s="146"/>
      <c r="LI7" s="146"/>
      <c r="LJ7" s="146"/>
      <c r="LK7" s="146"/>
      <c r="LL7" s="146"/>
      <c r="LM7" s="146"/>
      <c r="LN7" s="146"/>
      <c r="LO7" s="146"/>
      <c r="LP7" s="146"/>
      <c r="LQ7" s="146"/>
      <c r="LR7" s="146"/>
      <c r="LS7" s="146"/>
      <c r="LT7" s="146"/>
      <c r="LU7" s="146"/>
      <c r="LV7" s="146"/>
      <c r="LW7" s="146"/>
      <c r="LX7" s="146"/>
      <c r="LY7" s="146"/>
      <c r="LZ7" s="146"/>
      <c r="MA7" s="146"/>
      <c r="MB7" s="146"/>
      <c r="MC7" s="146"/>
      <c r="MD7" s="146"/>
      <c r="ME7" s="146"/>
      <c r="MF7" s="146"/>
      <c r="MG7" s="146"/>
      <c r="MH7" s="146"/>
      <c r="MI7" s="146"/>
      <c r="MJ7" s="146"/>
      <c r="MK7" s="146"/>
      <c r="ML7" s="146"/>
      <c r="MM7" s="146"/>
      <c r="MN7" s="146"/>
      <c r="MO7" s="146"/>
      <c r="MP7" s="146"/>
      <c r="MQ7" s="146"/>
      <c r="MR7" s="146"/>
      <c r="MS7" s="146"/>
      <c r="MT7" s="146"/>
      <c r="MU7" s="146"/>
      <c r="MV7" s="146"/>
      <c r="MW7" s="146"/>
      <c r="MX7" s="146"/>
      <c r="MY7" s="146"/>
      <c r="MZ7" s="146"/>
      <c r="NA7" s="146"/>
      <c r="NB7" s="146"/>
      <c r="NC7" s="146"/>
      <c r="ND7" s="146"/>
      <c r="NE7" s="146"/>
      <c r="NF7" s="146"/>
      <c r="NG7" s="146"/>
      <c r="NH7" s="146"/>
      <c r="NI7" s="146"/>
      <c r="NJ7" s="146"/>
      <c r="NK7" s="146"/>
      <c r="NL7" s="146"/>
      <c r="NM7" s="146"/>
      <c r="NN7" s="146"/>
      <c r="NO7" s="146"/>
      <c r="NP7" s="146"/>
      <c r="NQ7" s="146"/>
      <c r="NR7" s="146"/>
      <c r="NS7" s="146"/>
      <c r="NT7" s="146"/>
      <c r="NU7" s="146"/>
      <c r="NV7" s="146"/>
      <c r="NW7" s="146"/>
      <c r="NX7" s="146"/>
      <c r="NY7" s="146"/>
      <c r="NZ7" s="146"/>
      <c r="OA7" s="146"/>
      <c r="OB7" s="146"/>
      <c r="OC7" s="146"/>
      <c r="OD7" s="146"/>
      <c r="OE7" s="146"/>
      <c r="OF7" s="146"/>
      <c r="OG7" s="146"/>
      <c r="OH7" s="146"/>
      <c r="OI7" s="146"/>
      <c r="OJ7" s="146"/>
      <c r="OK7" s="146"/>
      <c r="OL7" s="146"/>
      <c r="OM7" s="146"/>
      <c r="ON7" s="146"/>
      <c r="OO7" s="146"/>
      <c r="OP7" s="146"/>
      <c r="OQ7" s="146"/>
      <c r="OR7" s="146"/>
      <c r="OS7" s="146"/>
      <c r="OT7" s="146"/>
      <c r="OU7" s="146"/>
      <c r="OV7" s="146"/>
      <c r="OW7" s="146"/>
      <c r="OX7" s="146"/>
      <c r="OY7" s="146"/>
      <c r="OZ7" s="146"/>
      <c r="PA7" s="146"/>
      <c r="PB7" s="146"/>
      <c r="PC7" s="146"/>
      <c r="PD7" s="146"/>
      <c r="PE7" s="146"/>
      <c r="PF7" s="146"/>
      <c r="PG7" s="146"/>
      <c r="PH7" s="146"/>
      <c r="PI7" s="146"/>
      <c r="PJ7" s="146"/>
      <c r="PK7" s="146"/>
      <c r="PL7" s="146"/>
      <c r="PM7" s="146"/>
      <c r="PN7" s="146"/>
      <c r="PO7" s="146"/>
      <c r="PP7" s="146"/>
      <c r="PQ7" s="146"/>
      <c r="PR7" s="146"/>
      <c r="PS7" s="146"/>
      <c r="PT7" s="146"/>
      <c r="PU7" s="146"/>
      <c r="PV7" s="146"/>
      <c r="PW7" s="146"/>
      <c r="PX7" s="146"/>
      <c r="PY7" s="146"/>
      <c r="PZ7" s="146"/>
      <c r="QA7" s="146"/>
      <c r="QB7" s="146"/>
      <c r="QC7" s="146"/>
      <c r="QD7" s="146"/>
      <c r="QE7" s="146"/>
      <c r="QF7" s="146"/>
      <c r="QG7" s="146"/>
      <c r="QH7" s="146"/>
      <c r="QI7" s="146"/>
      <c r="QJ7" s="146"/>
      <c r="QK7" s="146"/>
      <c r="QL7" s="146"/>
      <c r="QM7" s="146"/>
      <c r="QN7" s="146"/>
      <c r="QO7" s="146"/>
      <c r="QP7" s="146"/>
      <c r="QQ7" s="146"/>
      <c r="QR7" s="146"/>
      <c r="QS7" s="146"/>
      <c r="QT7" s="146"/>
      <c r="QU7" s="146"/>
      <c r="QV7" s="146"/>
      <c r="QW7" s="146"/>
      <c r="QX7" s="146"/>
      <c r="QY7" s="146"/>
      <c r="QZ7" s="146"/>
      <c r="RA7" s="146"/>
      <c r="RB7" s="146"/>
      <c r="RC7" s="146"/>
      <c r="RD7" s="146"/>
      <c r="RE7" s="146"/>
      <c r="RF7" s="146"/>
      <c r="RG7" s="146"/>
      <c r="RH7" s="146"/>
      <c r="RI7" s="146"/>
      <c r="RJ7" s="146"/>
      <c r="RK7" s="146"/>
      <c r="RL7" s="146"/>
      <c r="RM7" s="146"/>
      <c r="RN7" s="146"/>
      <c r="RO7" s="146"/>
      <c r="RP7" s="146"/>
      <c r="RQ7" s="146"/>
      <c r="RR7" s="146"/>
      <c r="RS7" s="146"/>
      <c r="RT7" s="146"/>
      <c r="RU7" s="146"/>
      <c r="RV7" s="146"/>
      <c r="RW7" s="146"/>
      <c r="RX7" s="146"/>
      <c r="RY7" s="146"/>
      <c r="RZ7" s="146"/>
      <c r="SA7" s="146"/>
      <c r="SB7" s="146"/>
      <c r="SC7" s="146"/>
      <c r="SD7" s="146"/>
      <c r="SE7" s="146"/>
      <c r="SF7" s="146"/>
      <c r="SG7" s="146"/>
      <c r="SH7" s="146"/>
      <c r="SI7" s="146"/>
      <c r="SJ7" s="146"/>
      <c r="SK7" s="146"/>
      <c r="SL7" s="146"/>
      <c r="SM7" s="146"/>
      <c r="SN7" s="146"/>
      <c r="SO7" s="146"/>
      <c r="SP7" s="146"/>
      <c r="SQ7" s="146"/>
      <c r="SR7" s="146"/>
      <c r="SS7" s="146"/>
      <c r="ST7" s="146"/>
      <c r="SU7" s="146"/>
      <c r="SV7" s="146"/>
      <c r="SW7" s="146"/>
      <c r="SX7" s="146"/>
      <c r="SY7" s="146"/>
      <c r="SZ7" s="146"/>
      <c r="TA7" s="146"/>
      <c r="TB7" s="146"/>
      <c r="TC7" s="146"/>
      <c r="TD7" s="146"/>
      <c r="TE7" s="146"/>
      <c r="TF7" s="146"/>
      <c r="TG7" s="146"/>
      <c r="TH7" s="146"/>
      <c r="TI7" s="146"/>
      <c r="TJ7" s="146"/>
      <c r="TK7" s="146"/>
      <c r="TL7" s="146"/>
      <c r="TM7" s="146"/>
      <c r="TN7" s="146"/>
      <c r="TO7" s="146"/>
      <c r="TP7" s="146"/>
      <c r="TQ7" s="146"/>
      <c r="TR7" s="146"/>
      <c r="TS7" s="146"/>
      <c r="TT7" s="146"/>
      <c r="TU7" s="146"/>
      <c r="TV7" s="146"/>
      <c r="TW7" s="146"/>
      <c r="TX7" s="146"/>
    </row>
    <row r="8" spans="1:544" s="154" customFormat="1" ht="24.95" customHeight="1" x14ac:dyDescent="0.2">
      <c r="A8" s="152">
        <v>5</v>
      </c>
      <c r="B8" s="153" t="s">
        <v>209</v>
      </c>
      <c r="C8" s="145">
        <f>'[28]Q4, 2020 Debt Stock '!R11</f>
        <v>102817667316.63243</v>
      </c>
      <c r="D8" s="178">
        <f>Table38468634533267589378[[#This Row],[DEBT STOCK AS AT Q4 2020(N)]]/$C$41*100</f>
        <v>2.456220674503077</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c r="IB8" s="146"/>
      <c r="IC8" s="146"/>
      <c r="ID8" s="146"/>
      <c r="IE8" s="146"/>
      <c r="IF8" s="146"/>
      <c r="IG8" s="146"/>
      <c r="IH8" s="146"/>
      <c r="II8" s="146"/>
      <c r="IJ8" s="146"/>
      <c r="IK8" s="146"/>
      <c r="IL8" s="146"/>
      <c r="IM8" s="146"/>
      <c r="IN8" s="146"/>
      <c r="IO8" s="146"/>
      <c r="IP8" s="146"/>
      <c r="IQ8" s="146"/>
      <c r="IR8" s="146"/>
      <c r="IS8" s="146"/>
      <c r="IT8" s="146"/>
      <c r="IU8" s="146"/>
      <c r="IV8" s="146"/>
      <c r="IW8" s="146"/>
      <c r="IX8" s="146"/>
      <c r="IY8" s="146"/>
      <c r="IZ8" s="146"/>
      <c r="JA8" s="146"/>
      <c r="JB8" s="146"/>
      <c r="JC8" s="146"/>
      <c r="JD8" s="146"/>
      <c r="JE8" s="146"/>
      <c r="JF8" s="146"/>
      <c r="JG8" s="146"/>
      <c r="JH8" s="146"/>
      <c r="JI8" s="146"/>
      <c r="JJ8" s="146"/>
      <c r="JK8" s="146"/>
      <c r="JL8" s="146"/>
      <c r="JM8" s="146"/>
      <c r="JN8" s="146"/>
      <c r="JO8" s="146"/>
      <c r="JP8" s="146"/>
      <c r="JQ8" s="146"/>
      <c r="JR8" s="146"/>
      <c r="JS8" s="146"/>
      <c r="JT8" s="146"/>
      <c r="JU8" s="146"/>
      <c r="JV8" s="146"/>
      <c r="JW8" s="146"/>
      <c r="JX8" s="146"/>
      <c r="JY8" s="146"/>
      <c r="JZ8" s="146"/>
      <c r="KA8" s="146"/>
      <c r="KB8" s="146"/>
      <c r="KC8" s="146"/>
      <c r="KD8" s="146"/>
      <c r="KE8" s="146"/>
      <c r="KF8" s="146"/>
      <c r="KG8" s="146"/>
      <c r="KH8" s="146"/>
      <c r="KI8" s="146"/>
      <c r="KJ8" s="146"/>
      <c r="KK8" s="146"/>
      <c r="KL8" s="146"/>
      <c r="KM8" s="146"/>
      <c r="KN8" s="146"/>
      <c r="KO8" s="146"/>
      <c r="KP8" s="146"/>
      <c r="KQ8" s="146"/>
      <c r="KR8" s="146"/>
      <c r="KS8" s="146"/>
      <c r="KT8" s="146"/>
      <c r="KU8" s="146"/>
      <c r="KV8" s="146"/>
      <c r="KW8" s="146"/>
      <c r="KX8" s="146"/>
      <c r="KY8" s="146"/>
      <c r="KZ8" s="146"/>
      <c r="LA8" s="146"/>
      <c r="LB8" s="146"/>
      <c r="LC8" s="146"/>
      <c r="LD8" s="146"/>
      <c r="LE8" s="146"/>
      <c r="LF8" s="146"/>
      <c r="LG8" s="146"/>
      <c r="LH8" s="146"/>
      <c r="LI8" s="146"/>
      <c r="LJ8" s="146"/>
      <c r="LK8" s="146"/>
      <c r="LL8" s="146"/>
      <c r="LM8" s="146"/>
      <c r="LN8" s="146"/>
      <c r="LO8" s="146"/>
      <c r="LP8" s="146"/>
      <c r="LQ8" s="146"/>
      <c r="LR8" s="146"/>
      <c r="LS8" s="146"/>
      <c r="LT8" s="146"/>
      <c r="LU8" s="146"/>
      <c r="LV8" s="146"/>
      <c r="LW8" s="146"/>
      <c r="LX8" s="146"/>
      <c r="LY8" s="146"/>
      <c r="LZ8" s="146"/>
      <c r="MA8" s="146"/>
      <c r="MB8" s="146"/>
      <c r="MC8" s="146"/>
      <c r="MD8" s="146"/>
      <c r="ME8" s="146"/>
      <c r="MF8" s="146"/>
      <c r="MG8" s="146"/>
      <c r="MH8" s="146"/>
      <c r="MI8" s="146"/>
      <c r="MJ8" s="146"/>
      <c r="MK8" s="146"/>
      <c r="ML8" s="146"/>
      <c r="MM8" s="146"/>
      <c r="MN8" s="146"/>
      <c r="MO8" s="146"/>
      <c r="MP8" s="146"/>
      <c r="MQ8" s="146"/>
      <c r="MR8" s="146"/>
      <c r="MS8" s="146"/>
      <c r="MT8" s="146"/>
      <c r="MU8" s="146"/>
      <c r="MV8" s="146"/>
      <c r="MW8" s="146"/>
      <c r="MX8" s="146"/>
      <c r="MY8" s="146"/>
      <c r="MZ8" s="146"/>
      <c r="NA8" s="146"/>
      <c r="NB8" s="146"/>
      <c r="NC8" s="146"/>
      <c r="ND8" s="146"/>
      <c r="NE8" s="146"/>
      <c r="NF8" s="146"/>
      <c r="NG8" s="146"/>
      <c r="NH8" s="146"/>
      <c r="NI8" s="146"/>
      <c r="NJ8" s="146"/>
      <c r="NK8" s="146"/>
      <c r="NL8" s="146"/>
      <c r="NM8" s="146"/>
      <c r="NN8" s="146"/>
      <c r="NO8" s="146"/>
      <c r="NP8" s="146"/>
      <c r="NQ8" s="146"/>
      <c r="NR8" s="146"/>
      <c r="NS8" s="146"/>
      <c r="NT8" s="146"/>
      <c r="NU8" s="146"/>
      <c r="NV8" s="146"/>
      <c r="NW8" s="146"/>
      <c r="NX8" s="146"/>
      <c r="NY8" s="146"/>
      <c r="NZ8" s="146"/>
      <c r="OA8" s="146"/>
      <c r="OB8" s="146"/>
      <c r="OC8" s="146"/>
      <c r="OD8" s="146"/>
      <c r="OE8" s="146"/>
      <c r="OF8" s="146"/>
      <c r="OG8" s="146"/>
      <c r="OH8" s="146"/>
      <c r="OI8" s="146"/>
      <c r="OJ8" s="146"/>
      <c r="OK8" s="146"/>
      <c r="OL8" s="146"/>
      <c r="OM8" s="146"/>
      <c r="ON8" s="146"/>
      <c r="OO8" s="146"/>
      <c r="OP8" s="146"/>
      <c r="OQ8" s="146"/>
      <c r="OR8" s="146"/>
      <c r="OS8" s="146"/>
      <c r="OT8" s="146"/>
      <c r="OU8" s="146"/>
      <c r="OV8" s="146"/>
      <c r="OW8" s="146"/>
      <c r="OX8" s="146"/>
      <c r="OY8" s="146"/>
      <c r="OZ8" s="146"/>
      <c r="PA8" s="146"/>
      <c r="PB8" s="146"/>
      <c r="PC8" s="146"/>
      <c r="PD8" s="146"/>
      <c r="PE8" s="146"/>
      <c r="PF8" s="146"/>
      <c r="PG8" s="146"/>
      <c r="PH8" s="146"/>
      <c r="PI8" s="146"/>
      <c r="PJ8" s="146"/>
      <c r="PK8" s="146"/>
      <c r="PL8" s="146"/>
      <c r="PM8" s="146"/>
      <c r="PN8" s="146"/>
      <c r="PO8" s="146"/>
      <c r="PP8" s="146"/>
      <c r="PQ8" s="146"/>
      <c r="PR8" s="146"/>
      <c r="PS8" s="146"/>
      <c r="PT8" s="146"/>
      <c r="PU8" s="146"/>
      <c r="PV8" s="146"/>
      <c r="PW8" s="146"/>
      <c r="PX8" s="146"/>
      <c r="PY8" s="146"/>
      <c r="PZ8" s="146"/>
      <c r="QA8" s="146"/>
      <c r="QB8" s="146"/>
      <c r="QC8" s="146"/>
      <c r="QD8" s="146"/>
      <c r="QE8" s="146"/>
      <c r="QF8" s="146"/>
      <c r="QG8" s="146"/>
      <c r="QH8" s="146"/>
      <c r="QI8" s="146"/>
      <c r="QJ8" s="146"/>
      <c r="QK8" s="146"/>
      <c r="QL8" s="146"/>
      <c r="QM8" s="146"/>
      <c r="QN8" s="146"/>
      <c r="QO8" s="146"/>
      <c r="QP8" s="146"/>
      <c r="QQ8" s="146"/>
      <c r="QR8" s="146"/>
      <c r="QS8" s="146"/>
      <c r="QT8" s="146"/>
      <c r="QU8" s="146"/>
      <c r="QV8" s="146"/>
      <c r="QW8" s="146"/>
      <c r="QX8" s="146"/>
      <c r="QY8" s="146"/>
      <c r="QZ8" s="146"/>
      <c r="RA8" s="146"/>
      <c r="RB8" s="146"/>
      <c r="RC8" s="146"/>
      <c r="RD8" s="146"/>
      <c r="RE8" s="146"/>
      <c r="RF8" s="146"/>
      <c r="RG8" s="146"/>
      <c r="RH8" s="146"/>
      <c r="RI8" s="146"/>
      <c r="RJ8" s="146"/>
      <c r="RK8" s="146"/>
      <c r="RL8" s="146"/>
      <c r="RM8" s="146"/>
      <c r="RN8" s="146"/>
      <c r="RO8" s="146"/>
      <c r="RP8" s="146"/>
      <c r="RQ8" s="146"/>
      <c r="RR8" s="146"/>
      <c r="RS8" s="146"/>
      <c r="RT8" s="146"/>
      <c r="RU8" s="146"/>
      <c r="RV8" s="146"/>
      <c r="RW8" s="146"/>
      <c r="RX8" s="146"/>
      <c r="RY8" s="146"/>
      <c r="RZ8" s="146"/>
      <c r="SA8" s="146"/>
      <c r="SB8" s="146"/>
      <c r="SC8" s="146"/>
      <c r="SD8" s="146"/>
      <c r="SE8" s="146"/>
      <c r="SF8" s="146"/>
      <c r="SG8" s="146"/>
      <c r="SH8" s="146"/>
      <c r="SI8" s="146"/>
      <c r="SJ8" s="146"/>
      <c r="SK8" s="146"/>
      <c r="SL8" s="146"/>
      <c r="SM8" s="146"/>
      <c r="SN8" s="146"/>
      <c r="SO8" s="146"/>
      <c r="SP8" s="146"/>
      <c r="SQ8" s="146"/>
      <c r="SR8" s="146"/>
      <c r="SS8" s="146"/>
      <c r="ST8" s="146"/>
      <c r="SU8" s="146"/>
      <c r="SV8" s="146"/>
      <c r="SW8" s="146"/>
      <c r="SX8" s="146"/>
      <c r="SY8" s="146"/>
      <c r="SZ8" s="146"/>
      <c r="TA8" s="146"/>
      <c r="TB8" s="146"/>
      <c r="TC8" s="146"/>
      <c r="TD8" s="146"/>
      <c r="TE8" s="146"/>
      <c r="TF8" s="146"/>
      <c r="TG8" s="146"/>
      <c r="TH8" s="146"/>
      <c r="TI8" s="146"/>
      <c r="TJ8" s="146"/>
      <c r="TK8" s="146"/>
      <c r="TL8" s="146"/>
      <c r="TM8" s="146"/>
      <c r="TN8" s="146"/>
      <c r="TO8" s="146"/>
      <c r="TP8" s="146"/>
      <c r="TQ8" s="146"/>
      <c r="TR8" s="146"/>
      <c r="TS8" s="146"/>
      <c r="TT8" s="146"/>
      <c r="TU8" s="146"/>
      <c r="TV8" s="146"/>
      <c r="TW8" s="146"/>
      <c r="TX8" s="146"/>
    </row>
    <row r="9" spans="1:544" s="155" customFormat="1" ht="25.5" customHeight="1" x14ac:dyDescent="0.2">
      <c r="A9" s="148">
        <v>6</v>
      </c>
      <c r="B9" s="149" t="s">
        <v>210</v>
      </c>
      <c r="C9" s="150">
        <f>'[28]Q4, 2020 Debt Stock '!R12</f>
        <v>144128506240.46005</v>
      </c>
      <c r="D9" s="179">
        <f>Table38468634533267589378[[#This Row],[DEBT STOCK AS AT Q4 2020(N)]]/$C$41*100</f>
        <v>3.443099090381684</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6"/>
      <c r="JW9" s="146"/>
      <c r="JX9" s="146"/>
      <c r="JY9" s="146"/>
      <c r="JZ9" s="146"/>
      <c r="KA9" s="146"/>
      <c r="KB9" s="146"/>
      <c r="KC9" s="146"/>
      <c r="KD9" s="146"/>
      <c r="KE9" s="146"/>
      <c r="KF9" s="146"/>
      <c r="KG9" s="146"/>
      <c r="KH9" s="146"/>
      <c r="KI9" s="146"/>
      <c r="KJ9" s="146"/>
      <c r="KK9" s="146"/>
      <c r="KL9" s="146"/>
      <c r="KM9" s="146"/>
      <c r="KN9" s="146"/>
      <c r="KO9" s="146"/>
      <c r="KP9" s="146"/>
      <c r="KQ9" s="146"/>
      <c r="KR9" s="146"/>
      <c r="KS9" s="146"/>
      <c r="KT9" s="146"/>
      <c r="KU9" s="146"/>
      <c r="KV9" s="146"/>
      <c r="KW9" s="146"/>
      <c r="KX9" s="146"/>
      <c r="KY9" s="146"/>
      <c r="KZ9" s="146"/>
      <c r="LA9" s="146"/>
      <c r="LB9" s="146"/>
      <c r="LC9" s="146"/>
      <c r="LD9" s="146"/>
      <c r="LE9" s="146"/>
      <c r="LF9" s="146"/>
      <c r="LG9" s="146"/>
      <c r="LH9" s="146"/>
      <c r="LI9" s="146"/>
      <c r="LJ9" s="146"/>
      <c r="LK9" s="146"/>
      <c r="LL9" s="146"/>
      <c r="LM9" s="146"/>
      <c r="LN9" s="146"/>
      <c r="LO9" s="146"/>
      <c r="LP9" s="146"/>
      <c r="LQ9" s="146"/>
      <c r="LR9" s="146"/>
      <c r="LS9" s="146"/>
      <c r="LT9" s="146"/>
      <c r="LU9" s="146"/>
      <c r="LV9" s="146"/>
      <c r="LW9" s="146"/>
      <c r="LX9" s="146"/>
      <c r="LY9" s="146"/>
      <c r="LZ9" s="146"/>
      <c r="MA9" s="146"/>
      <c r="MB9" s="146"/>
      <c r="MC9" s="146"/>
      <c r="MD9" s="146"/>
      <c r="ME9" s="146"/>
      <c r="MF9" s="146"/>
      <c r="MG9" s="146"/>
      <c r="MH9" s="146"/>
      <c r="MI9" s="146"/>
      <c r="MJ9" s="146"/>
      <c r="MK9" s="146"/>
      <c r="ML9" s="146"/>
      <c r="MM9" s="146"/>
      <c r="MN9" s="146"/>
      <c r="MO9" s="146"/>
      <c r="MP9" s="146"/>
      <c r="MQ9" s="146"/>
      <c r="MR9" s="146"/>
      <c r="MS9" s="146"/>
      <c r="MT9" s="146"/>
      <c r="MU9" s="146"/>
      <c r="MV9" s="146"/>
      <c r="MW9" s="146"/>
      <c r="MX9" s="146"/>
      <c r="MY9" s="146"/>
      <c r="MZ9" s="146"/>
      <c r="NA9" s="146"/>
      <c r="NB9" s="146"/>
      <c r="NC9" s="146"/>
      <c r="ND9" s="146"/>
      <c r="NE9" s="146"/>
      <c r="NF9" s="146"/>
      <c r="NG9" s="146"/>
      <c r="NH9" s="146"/>
      <c r="NI9" s="146"/>
      <c r="NJ9" s="146"/>
      <c r="NK9" s="146"/>
      <c r="NL9" s="146"/>
      <c r="NM9" s="146"/>
      <c r="NN9" s="146"/>
      <c r="NO9" s="146"/>
      <c r="NP9" s="146"/>
      <c r="NQ9" s="146"/>
      <c r="NR9" s="146"/>
      <c r="NS9" s="146"/>
      <c r="NT9" s="146"/>
      <c r="NU9" s="146"/>
      <c r="NV9" s="146"/>
      <c r="NW9" s="146"/>
      <c r="NX9" s="146"/>
      <c r="NY9" s="146"/>
      <c r="NZ9" s="146"/>
      <c r="OA9" s="146"/>
      <c r="OB9" s="146"/>
      <c r="OC9" s="146"/>
      <c r="OD9" s="146"/>
      <c r="OE9" s="146"/>
      <c r="OF9" s="146"/>
      <c r="OG9" s="146"/>
      <c r="OH9" s="146"/>
      <c r="OI9" s="146"/>
      <c r="OJ9" s="146"/>
      <c r="OK9" s="146"/>
      <c r="OL9" s="146"/>
      <c r="OM9" s="146"/>
      <c r="ON9" s="146"/>
      <c r="OO9" s="146"/>
      <c r="OP9" s="146"/>
      <c r="OQ9" s="146"/>
      <c r="OR9" s="146"/>
      <c r="OS9" s="146"/>
      <c r="OT9" s="146"/>
      <c r="OU9" s="146"/>
      <c r="OV9" s="146"/>
      <c r="OW9" s="146"/>
      <c r="OX9" s="146"/>
      <c r="OY9" s="146"/>
      <c r="OZ9" s="146"/>
      <c r="PA9" s="146"/>
      <c r="PB9" s="146"/>
      <c r="PC9" s="146"/>
      <c r="PD9" s="146"/>
      <c r="PE9" s="146"/>
      <c r="PF9" s="146"/>
      <c r="PG9" s="146"/>
      <c r="PH9" s="146"/>
      <c r="PI9" s="146"/>
      <c r="PJ9" s="146"/>
      <c r="PK9" s="146"/>
      <c r="PL9" s="146"/>
      <c r="PM9" s="146"/>
      <c r="PN9" s="146"/>
      <c r="PO9" s="146"/>
      <c r="PP9" s="146"/>
      <c r="PQ9" s="146"/>
      <c r="PR9" s="146"/>
      <c r="PS9" s="146"/>
      <c r="PT9" s="146"/>
      <c r="PU9" s="146"/>
      <c r="PV9" s="146"/>
      <c r="PW9" s="146"/>
      <c r="PX9" s="146"/>
      <c r="PY9" s="146"/>
      <c r="PZ9" s="146"/>
      <c r="QA9" s="146"/>
      <c r="QB9" s="146"/>
      <c r="QC9" s="146"/>
      <c r="QD9" s="146"/>
      <c r="QE9" s="146"/>
      <c r="QF9" s="146"/>
      <c r="QG9" s="146"/>
      <c r="QH9" s="146"/>
      <c r="QI9" s="146"/>
      <c r="QJ9" s="146"/>
      <c r="QK9" s="146"/>
      <c r="QL9" s="146"/>
      <c r="QM9" s="146"/>
      <c r="QN9" s="146"/>
      <c r="QO9" s="146"/>
      <c r="QP9" s="146"/>
      <c r="QQ9" s="146"/>
      <c r="QR9" s="146"/>
      <c r="QS9" s="146"/>
      <c r="QT9" s="146"/>
      <c r="QU9" s="146"/>
      <c r="QV9" s="146"/>
      <c r="QW9" s="146"/>
      <c r="QX9" s="146"/>
      <c r="QY9" s="146"/>
      <c r="QZ9" s="146"/>
      <c r="RA9" s="146"/>
      <c r="RB9" s="146"/>
      <c r="RC9" s="146"/>
      <c r="RD9" s="146"/>
      <c r="RE9" s="146"/>
      <c r="RF9" s="146"/>
      <c r="RG9" s="146"/>
      <c r="RH9" s="146"/>
      <c r="RI9" s="146"/>
      <c r="RJ9" s="146"/>
      <c r="RK9" s="146"/>
      <c r="RL9" s="146"/>
      <c r="RM9" s="146"/>
      <c r="RN9" s="146"/>
      <c r="RO9" s="146"/>
      <c r="RP9" s="146"/>
      <c r="RQ9" s="146"/>
      <c r="RR9" s="146"/>
      <c r="RS9" s="146"/>
      <c r="RT9" s="146"/>
      <c r="RU9" s="146"/>
      <c r="RV9" s="146"/>
      <c r="RW9" s="146"/>
      <c r="RX9" s="146"/>
      <c r="RY9" s="146"/>
      <c r="RZ9" s="146"/>
      <c r="SA9" s="146"/>
      <c r="SB9" s="146"/>
      <c r="SC9" s="146"/>
      <c r="SD9" s="146"/>
      <c r="SE9" s="146"/>
      <c r="SF9" s="146"/>
      <c r="SG9" s="146"/>
      <c r="SH9" s="146"/>
      <c r="SI9" s="146"/>
      <c r="SJ9" s="146"/>
      <c r="SK9" s="146"/>
      <c r="SL9" s="146"/>
      <c r="SM9" s="146"/>
      <c r="SN9" s="146"/>
      <c r="SO9" s="146"/>
      <c r="SP9" s="146"/>
      <c r="SQ9" s="146"/>
      <c r="SR9" s="146"/>
      <c r="SS9" s="146"/>
      <c r="ST9" s="146"/>
      <c r="SU9" s="146"/>
      <c r="SV9" s="146"/>
      <c r="SW9" s="146"/>
      <c r="SX9" s="146"/>
      <c r="SY9" s="146"/>
      <c r="SZ9" s="146"/>
      <c r="TA9" s="146"/>
      <c r="TB9" s="146"/>
      <c r="TC9" s="146"/>
      <c r="TD9" s="146"/>
      <c r="TE9" s="146"/>
      <c r="TF9" s="146"/>
      <c r="TG9" s="146"/>
      <c r="TH9" s="146"/>
      <c r="TI9" s="146"/>
      <c r="TJ9" s="146"/>
      <c r="TK9" s="146"/>
      <c r="TL9" s="146"/>
      <c r="TM9" s="146"/>
      <c r="TN9" s="146"/>
      <c r="TO9" s="146"/>
      <c r="TP9" s="146"/>
      <c r="TQ9" s="146"/>
      <c r="TR9" s="146"/>
      <c r="TS9" s="146"/>
      <c r="TT9" s="146"/>
      <c r="TU9" s="146"/>
      <c r="TV9" s="146"/>
      <c r="TW9" s="146"/>
      <c r="TX9" s="146"/>
    </row>
    <row r="10" spans="1:544" s="154" customFormat="1" ht="24.95" customHeight="1" x14ac:dyDescent="0.2">
      <c r="A10" s="152">
        <v>7</v>
      </c>
      <c r="B10" s="153" t="s">
        <v>211</v>
      </c>
      <c r="C10" s="145">
        <f>'[28]Q4, 2020 Debt Stock '!R13</f>
        <v>126125643793.76389</v>
      </c>
      <c r="D10" s="178">
        <f>Table38468634533267589378[[#This Row],[DEBT STOCK AS AT Q4 2020(N)]]/$C$41*100</f>
        <v>3.0130270600015803</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c r="IW10" s="146"/>
      <c r="IX10" s="146"/>
      <c r="IY10" s="146"/>
      <c r="IZ10" s="146"/>
      <c r="JA10" s="146"/>
      <c r="JB10" s="146"/>
      <c r="JC10" s="146"/>
      <c r="JD10" s="146"/>
      <c r="JE10" s="146"/>
      <c r="JF10" s="146"/>
      <c r="JG10" s="146"/>
      <c r="JH10" s="146"/>
      <c r="JI10" s="146"/>
      <c r="JJ10" s="146"/>
      <c r="JK10" s="146"/>
      <c r="JL10" s="146"/>
      <c r="JM10" s="146"/>
      <c r="JN10" s="146"/>
      <c r="JO10" s="146"/>
      <c r="JP10" s="146"/>
      <c r="JQ10" s="146"/>
      <c r="JR10" s="146"/>
      <c r="JS10" s="146"/>
      <c r="JT10" s="146"/>
      <c r="JU10" s="146"/>
      <c r="JV10" s="146"/>
      <c r="JW10" s="146"/>
      <c r="JX10" s="146"/>
      <c r="JY10" s="146"/>
      <c r="JZ10" s="146"/>
      <c r="KA10" s="146"/>
      <c r="KB10" s="146"/>
      <c r="KC10" s="146"/>
      <c r="KD10" s="146"/>
      <c r="KE10" s="146"/>
      <c r="KF10" s="146"/>
      <c r="KG10" s="146"/>
      <c r="KH10" s="146"/>
      <c r="KI10" s="146"/>
      <c r="KJ10" s="146"/>
      <c r="KK10" s="146"/>
      <c r="KL10" s="146"/>
      <c r="KM10" s="146"/>
      <c r="KN10" s="146"/>
      <c r="KO10" s="146"/>
      <c r="KP10" s="146"/>
      <c r="KQ10" s="146"/>
      <c r="KR10" s="146"/>
      <c r="KS10" s="146"/>
      <c r="KT10" s="146"/>
      <c r="KU10" s="146"/>
      <c r="KV10" s="146"/>
      <c r="KW10" s="146"/>
      <c r="KX10" s="146"/>
      <c r="KY10" s="146"/>
      <c r="KZ10" s="146"/>
      <c r="LA10" s="146"/>
      <c r="LB10" s="146"/>
      <c r="LC10" s="146"/>
      <c r="LD10" s="146"/>
      <c r="LE10" s="146"/>
      <c r="LF10" s="146"/>
      <c r="LG10" s="146"/>
      <c r="LH10" s="146"/>
      <c r="LI10" s="146"/>
      <c r="LJ10" s="146"/>
      <c r="LK10" s="146"/>
      <c r="LL10" s="146"/>
      <c r="LM10" s="146"/>
      <c r="LN10" s="146"/>
      <c r="LO10" s="146"/>
      <c r="LP10" s="146"/>
      <c r="LQ10" s="146"/>
      <c r="LR10" s="146"/>
      <c r="LS10" s="146"/>
      <c r="LT10" s="146"/>
      <c r="LU10" s="146"/>
      <c r="LV10" s="146"/>
      <c r="LW10" s="146"/>
      <c r="LX10" s="146"/>
      <c r="LY10" s="146"/>
      <c r="LZ10" s="146"/>
      <c r="MA10" s="146"/>
      <c r="MB10" s="146"/>
      <c r="MC10" s="146"/>
      <c r="MD10" s="146"/>
      <c r="ME10" s="146"/>
      <c r="MF10" s="146"/>
      <c r="MG10" s="146"/>
      <c r="MH10" s="146"/>
      <c r="MI10" s="146"/>
      <c r="MJ10" s="146"/>
      <c r="MK10" s="146"/>
      <c r="ML10" s="146"/>
      <c r="MM10" s="146"/>
      <c r="MN10" s="146"/>
      <c r="MO10" s="146"/>
      <c r="MP10" s="146"/>
      <c r="MQ10" s="146"/>
      <c r="MR10" s="146"/>
      <c r="MS10" s="146"/>
      <c r="MT10" s="146"/>
      <c r="MU10" s="146"/>
      <c r="MV10" s="146"/>
      <c r="MW10" s="146"/>
      <c r="MX10" s="146"/>
      <c r="MY10" s="146"/>
      <c r="MZ10" s="146"/>
      <c r="NA10" s="146"/>
      <c r="NB10" s="146"/>
      <c r="NC10" s="146"/>
      <c r="ND10" s="146"/>
      <c r="NE10" s="146"/>
      <c r="NF10" s="146"/>
      <c r="NG10" s="146"/>
      <c r="NH10" s="146"/>
      <c r="NI10" s="146"/>
      <c r="NJ10" s="146"/>
      <c r="NK10" s="146"/>
      <c r="NL10" s="146"/>
      <c r="NM10" s="146"/>
      <c r="NN10" s="146"/>
      <c r="NO10" s="146"/>
      <c r="NP10" s="146"/>
      <c r="NQ10" s="146"/>
      <c r="NR10" s="146"/>
      <c r="NS10" s="146"/>
      <c r="NT10" s="146"/>
      <c r="NU10" s="146"/>
      <c r="NV10" s="146"/>
      <c r="NW10" s="146"/>
      <c r="NX10" s="146"/>
      <c r="NY10" s="146"/>
      <c r="NZ10" s="146"/>
      <c r="OA10" s="146"/>
      <c r="OB10" s="146"/>
      <c r="OC10" s="146"/>
      <c r="OD10" s="146"/>
      <c r="OE10" s="146"/>
      <c r="OF10" s="146"/>
      <c r="OG10" s="146"/>
      <c r="OH10" s="146"/>
      <c r="OI10" s="146"/>
      <c r="OJ10" s="146"/>
      <c r="OK10" s="146"/>
      <c r="OL10" s="146"/>
      <c r="OM10" s="146"/>
      <c r="ON10" s="146"/>
      <c r="OO10" s="146"/>
      <c r="OP10" s="146"/>
      <c r="OQ10" s="146"/>
      <c r="OR10" s="146"/>
      <c r="OS10" s="146"/>
      <c r="OT10" s="146"/>
      <c r="OU10" s="146"/>
      <c r="OV10" s="146"/>
      <c r="OW10" s="146"/>
      <c r="OX10" s="146"/>
      <c r="OY10" s="146"/>
      <c r="OZ10" s="146"/>
      <c r="PA10" s="146"/>
      <c r="PB10" s="146"/>
      <c r="PC10" s="146"/>
      <c r="PD10" s="146"/>
      <c r="PE10" s="146"/>
      <c r="PF10" s="146"/>
      <c r="PG10" s="146"/>
      <c r="PH10" s="146"/>
      <c r="PI10" s="146"/>
      <c r="PJ10" s="146"/>
      <c r="PK10" s="146"/>
      <c r="PL10" s="146"/>
      <c r="PM10" s="146"/>
      <c r="PN10" s="146"/>
      <c r="PO10" s="146"/>
      <c r="PP10" s="146"/>
      <c r="PQ10" s="146"/>
      <c r="PR10" s="146"/>
      <c r="PS10" s="146"/>
      <c r="PT10" s="146"/>
      <c r="PU10" s="146"/>
      <c r="PV10" s="146"/>
      <c r="PW10" s="146"/>
      <c r="PX10" s="146"/>
      <c r="PY10" s="146"/>
      <c r="PZ10" s="146"/>
      <c r="QA10" s="146"/>
      <c r="QB10" s="146"/>
      <c r="QC10" s="146"/>
      <c r="QD10" s="146"/>
      <c r="QE10" s="146"/>
      <c r="QF10" s="146"/>
      <c r="QG10" s="146"/>
      <c r="QH10" s="146"/>
      <c r="QI10" s="146"/>
      <c r="QJ10" s="146"/>
      <c r="QK10" s="146"/>
      <c r="QL10" s="146"/>
      <c r="QM10" s="146"/>
      <c r="QN10" s="146"/>
      <c r="QO10" s="146"/>
      <c r="QP10" s="146"/>
      <c r="QQ10" s="146"/>
      <c r="QR10" s="146"/>
      <c r="QS10" s="146"/>
      <c r="QT10" s="146"/>
      <c r="QU10" s="146"/>
      <c r="QV10" s="146"/>
      <c r="QW10" s="146"/>
      <c r="QX10" s="146"/>
      <c r="QY10" s="146"/>
      <c r="QZ10" s="146"/>
      <c r="RA10" s="146"/>
      <c r="RB10" s="146"/>
      <c r="RC10" s="146"/>
      <c r="RD10" s="146"/>
      <c r="RE10" s="146"/>
      <c r="RF10" s="146"/>
      <c r="RG10" s="146"/>
      <c r="RH10" s="146"/>
      <c r="RI10" s="146"/>
      <c r="RJ10" s="146"/>
      <c r="RK10" s="146"/>
      <c r="RL10" s="146"/>
      <c r="RM10" s="146"/>
      <c r="RN10" s="146"/>
      <c r="RO10" s="146"/>
      <c r="RP10" s="146"/>
      <c r="RQ10" s="146"/>
      <c r="RR10" s="146"/>
      <c r="RS10" s="146"/>
      <c r="RT10" s="146"/>
      <c r="RU10" s="146"/>
      <c r="RV10" s="146"/>
      <c r="RW10" s="146"/>
      <c r="RX10" s="146"/>
      <c r="RY10" s="146"/>
      <c r="RZ10" s="146"/>
      <c r="SA10" s="146"/>
      <c r="SB10" s="146"/>
      <c r="SC10" s="146"/>
      <c r="SD10" s="146"/>
      <c r="SE10" s="146"/>
      <c r="SF10" s="146"/>
      <c r="SG10" s="146"/>
      <c r="SH10" s="146"/>
      <c r="SI10" s="146"/>
      <c r="SJ10" s="146"/>
      <c r="SK10" s="146"/>
      <c r="SL10" s="146"/>
      <c r="SM10" s="146"/>
      <c r="SN10" s="146"/>
      <c r="SO10" s="146"/>
      <c r="SP10" s="146"/>
      <c r="SQ10" s="146"/>
      <c r="SR10" s="146"/>
      <c r="SS10" s="146"/>
      <c r="ST10" s="146"/>
      <c r="SU10" s="146"/>
      <c r="SV10" s="146"/>
      <c r="SW10" s="146"/>
      <c r="SX10" s="146"/>
      <c r="SY10" s="146"/>
      <c r="SZ10" s="146"/>
      <c r="TA10" s="146"/>
      <c r="TB10" s="146"/>
      <c r="TC10" s="146"/>
      <c r="TD10" s="146"/>
      <c r="TE10" s="146"/>
      <c r="TF10" s="146"/>
      <c r="TG10" s="146"/>
      <c r="TH10" s="146"/>
      <c r="TI10" s="146"/>
      <c r="TJ10" s="146"/>
      <c r="TK10" s="146"/>
      <c r="TL10" s="146"/>
      <c r="TM10" s="146"/>
      <c r="TN10" s="146"/>
      <c r="TO10" s="146"/>
      <c r="TP10" s="146"/>
      <c r="TQ10" s="146"/>
      <c r="TR10" s="146"/>
      <c r="TS10" s="146"/>
      <c r="TT10" s="146"/>
      <c r="TU10" s="146"/>
      <c r="TV10" s="146"/>
      <c r="TW10" s="146"/>
      <c r="TX10" s="146"/>
    </row>
    <row r="11" spans="1:544" s="157" customFormat="1" ht="24.95" customHeight="1" x14ac:dyDescent="0.2">
      <c r="A11" s="148">
        <v>8</v>
      </c>
      <c r="B11" s="149" t="s">
        <v>212</v>
      </c>
      <c r="C11" s="150">
        <f>'[28]Q4, 2020 Debt Stock '!R14</f>
        <v>89049423818.669998</v>
      </c>
      <c r="D11" s="179">
        <f>Table38468634533267589378[[#This Row],[DEBT STOCK AS AT Q4 2020(N)]]/$C$41*100</f>
        <v>2.1273098441577041</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c r="IR11" s="156"/>
      <c r="IS11" s="156"/>
      <c r="IT11" s="156"/>
      <c r="IU11" s="156"/>
      <c r="IV11" s="156"/>
      <c r="IW11" s="156"/>
      <c r="IX11" s="156"/>
      <c r="IY11" s="156"/>
      <c r="IZ11" s="156"/>
      <c r="JA11" s="156"/>
      <c r="JB11" s="156"/>
      <c r="JC11" s="156"/>
      <c r="JD11" s="156"/>
      <c r="JE11" s="156"/>
      <c r="JF11" s="156"/>
      <c r="JG11" s="156"/>
      <c r="JH11" s="156"/>
      <c r="JI11" s="156"/>
      <c r="JJ11" s="156"/>
      <c r="JK11" s="156"/>
      <c r="JL11" s="156"/>
      <c r="JM11" s="156"/>
      <c r="JN11" s="156"/>
      <c r="JO11" s="156"/>
      <c r="JP11" s="156"/>
      <c r="JQ11" s="156"/>
      <c r="JR11" s="156"/>
      <c r="JS11" s="156"/>
      <c r="JT11" s="156"/>
      <c r="JU11" s="156"/>
      <c r="JV11" s="156"/>
      <c r="JW11" s="156"/>
      <c r="JX11" s="156"/>
      <c r="JY11" s="156"/>
      <c r="JZ11" s="156"/>
      <c r="KA11" s="156"/>
      <c r="KB11" s="156"/>
      <c r="KC11" s="156"/>
      <c r="KD11" s="156"/>
      <c r="KE11" s="156"/>
      <c r="KF11" s="156"/>
      <c r="KG11" s="156"/>
      <c r="KH11" s="156"/>
      <c r="KI11" s="156"/>
      <c r="KJ11" s="156"/>
      <c r="KK11" s="156"/>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row>
    <row r="12" spans="1:544" s="147" customFormat="1" ht="24.95" customHeight="1" x14ac:dyDescent="0.2">
      <c r="A12" s="152">
        <v>9</v>
      </c>
      <c r="B12" s="153" t="s">
        <v>213</v>
      </c>
      <c r="C12" s="145">
        <f>'[28]Q4, 2020 Debt Stock '!R15</f>
        <v>163162001533.97998</v>
      </c>
      <c r="D12" s="178">
        <f>Table38468634533267589378[[#This Row],[DEBT STOCK AS AT Q4 2020(N)]]/$C$41*100</f>
        <v>3.8977920032643518</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c r="IW12" s="146"/>
      <c r="IX12" s="146"/>
      <c r="IY12" s="146"/>
      <c r="IZ12" s="146"/>
      <c r="JA12" s="146"/>
      <c r="JB12" s="146"/>
      <c r="JC12" s="146"/>
      <c r="JD12" s="146"/>
      <c r="JE12" s="146"/>
      <c r="JF12" s="146"/>
      <c r="JG12" s="146"/>
      <c r="JH12" s="146"/>
      <c r="JI12" s="146"/>
      <c r="JJ12" s="146"/>
      <c r="JK12" s="146"/>
      <c r="JL12" s="146"/>
      <c r="JM12" s="146"/>
      <c r="JN12" s="146"/>
      <c r="JO12" s="146"/>
      <c r="JP12" s="146"/>
      <c r="JQ12" s="146"/>
      <c r="JR12" s="146"/>
      <c r="JS12" s="146"/>
      <c r="JT12" s="146"/>
      <c r="JU12" s="146"/>
      <c r="JV12" s="146"/>
      <c r="JW12" s="146"/>
      <c r="JX12" s="146"/>
      <c r="JY12" s="146"/>
      <c r="JZ12" s="146"/>
      <c r="KA12" s="146"/>
      <c r="KB12" s="146"/>
      <c r="KC12" s="146"/>
      <c r="KD12" s="146"/>
      <c r="KE12" s="146"/>
      <c r="KF12" s="146"/>
      <c r="KG12" s="146"/>
      <c r="KH12" s="146"/>
      <c r="KI12" s="146"/>
      <c r="KJ12" s="146"/>
      <c r="KK12" s="146"/>
      <c r="KL12" s="146"/>
      <c r="KM12" s="146"/>
      <c r="KN12" s="146"/>
      <c r="KO12" s="146"/>
      <c r="KP12" s="146"/>
      <c r="KQ12" s="146"/>
      <c r="KR12" s="146"/>
      <c r="KS12" s="146"/>
      <c r="KT12" s="146"/>
      <c r="KU12" s="146"/>
      <c r="KV12" s="146"/>
      <c r="KW12" s="146"/>
      <c r="KX12" s="146"/>
      <c r="KY12" s="146"/>
      <c r="KZ12" s="146"/>
      <c r="LA12" s="146"/>
      <c r="LB12" s="146"/>
      <c r="LC12" s="146"/>
      <c r="LD12" s="146"/>
      <c r="LE12" s="146"/>
      <c r="LF12" s="146"/>
      <c r="LG12" s="146"/>
      <c r="LH12" s="146"/>
      <c r="LI12" s="146"/>
      <c r="LJ12" s="146"/>
      <c r="LK12" s="146"/>
      <c r="LL12" s="146"/>
      <c r="LM12" s="146"/>
      <c r="LN12" s="146"/>
      <c r="LO12" s="146"/>
      <c r="LP12" s="146"/>
      <c r="LQ12" s="146"/>
      <c r="LR12" s="146"/>
      <c r="LS12" s="146"/>
      <c r="LT12" s="146"/>
      <c r="LU12" s="146"/>
      <c r="LV12" s="146"/>
      <c r="LW12" s="146"/>
      <c r="LX12" s="146"/>
      <c r="LY12" s="146"/>
      <c r="LZ12" s="146"/>
      <c r="MA12" s="146"/>
      <c r="MB12" s="146"/>
      <c r="MC12" s="146"/>
      <c r="MD12" s="146"/>
      <c r="ME12" s="146"/>
      <c r="MF12" s="146"/>
      <c r="MG12" s="146"/>
      <c r="MH12" s="146"/>
      <c r="MI12" s="146"/>
      <c r="MJ12" s="146"/>
      <c r="MK12" s="146"/>
      <c r="ML12" s="146"/>
      <c r="MM12" s="146"/>
      <c r="MN12" s="146"/>
      <c r="MO12" s="146"/>
      <c r="MP12" s="146"/>
      <c r="MQ12" s="146"/>
      <c r="MR12" s="146"/>
      <c r="MS12" s="146"/>
      <c r="MT12" s="146"/>
      <c r="MU12" s="146"/>
      <c r="MV12" s="146"/>
      <c r="MW12" s="146"/>
      <c r="MX12" s="146"/>
      <c r="MY12" s="146"/>
      <c r="MZ12" s="146"/>
      <c r="NA12" s="146"/>
      <c r="NB12" s="146"/>
      <c r="NC12" s="146"/>
      <c r="ND12" s="146"/>
      <c r="NE12" s="146"/>
      <c r="NF12" s="146"/>
      <c r="NG12" s="146"/>
      <c r="NH12" s="146"/>
      <c r="NI12" s="146"/>
      <c r="NJ12" s="146"/>
      <c r="NK12" s="146"/>
      <c r="NL12" s="146"/>
      <c r="NM12" s="146"/>
      <c r="NN12" s="146"/>
      <c r="NO12" s="146"/>
      <c r="NP12" s="146"/>
      <c r="NQ12" s="146"/>
      <c r="NR12" s="146"/>
      <c r="NS12" s="146"/>
      <c r="NT12" s="146"/>
      <c r="NU12" s="146"/>
      <c r="NV12" s="146"/>
      <c r="NW12" s="146"/>
      <c r="NX12" s="146"/>
      <c r="NY12" s="146"/>
      <c r="NZ12" s="146"/>
      <c r="OA12" s="146"/>
      <c r="OB12" s="146"/>
      <c r="OC12" s="146"/>
      <c r="OD12" s="146"/>
      <c r="OE12" s="146"/>
      <c r="OF12" s="146"/>
      <c r="OG12" s="146"/>
      <c r="OH12" s="146"/>
      <c r="OI12" s="146"/>
      <c r="OJ12" s="146"/>
      <c r="OK12" s="146"/>
      <c r="OL12" s="146"/>
      <c r="OM12" s="146"/>
      <c r="ON12" s="146"/>
      <c r="OO12" s="146"/>
      <c r="OP12" s="146"/>
      <c r="OQ12" s="146"/>
      <c r="OR12" s="146"/>
      <c r="OS12" s="146"/>
      <c r="OT12" s="146"/>
      <c r="OU12" s="146"/>
      <c r="OV12" s="146"/>
      <c r="OW12" s="146"/>
      <c r="OX12" s="146"/>
      <c r="OY12" s="146"/>
      <c r="OZ12" s="146"/>
      <c r="PA12" s="146"/>
      <c r="PB12" s="146"/>
      <c r="PC12" s="146"/>
      <c r="PD12" s="146"/>
      <c r="PE12" s="146"/>
      <c r="PF12" s="146"/>
      <c r="PG12" s="146"/>
      <c r="PH12" s="146"/>
      <c r="PI12" s="146"/>
      <c r="PJ12" s="146"/>
      <c r="PK12" s="146"/>
      <c r="PL12" s="146"/>
      <c r="PM12" s="146"/>
      <c r="PN12" s="146"/>
      <c r="PO12" s="146"/>
      <c r="PP12" s="146"/>
      <c r="PQ12" s="146"/>
      <c r="PR12" s="146"/>
      <c r="PS12" s="146"/>
      <c r="PT12" s="146"/>
      <c r="PU12" s="146"/>
      <c r="PV12" s="146"/>
      <c r="PW12" s="146"/>
      <c r="PX12" s="146"/>
      <c r="PY12" s="146"/>
      <c r="PZ12" s="146"/>
      <c r="QA12" s="146"/>
      <c r="QB12" s="146"/>
      <c r="QC12" s="146"/>
      <c r="QD12" s="146"/>
      <c r="QE12" s="146"/>
      <c r="QF12" s="146"/>
      <c r="QG12" s="146"/>
      <c r="QH12" s="146"/>
      <c r="QI12" s="146"/>
      <c r="QJ12" s="146"/>
      <c r="QK12" s="146"/>
      <c r="QL12" s="146"/>
      <c r="QM12" s="146"/>
      <c r="QN12" s="146"/>
      <c r="QO12" s="146"/>
      <c r="QP12" s="146"/>
      <c r="QQ12" s="146"/>
      <c r="QR12" s="146"/>
      <c r="QS12" s="146"/>
      <c r="QT12" s="146"/>
      <c r="QU12" s="146"/>
      <c r="QV12" s="146"/>
      <c r="QW12" s="146"/>
      <c r="QX12" s="146"/>
      <c r="QY12" s="146"/>
      <c r="QZ12" s="146"/>
      <c r="RA12" s="146"/>
      <c r="RB12" s="146"/>
      <c r="RC12" s="146"/>
      <c r="RD12" s="146"/>
      <c r="RE12" s="146"/>
      <c r="RF12" s="146"/>
      <c r="RG12" s="146"/>
      <c r="RH12" s="146"/>
      <c r="RI12" s="146"/>
      <c r="RJ12" s="146"/>
      <c r="RK12" s="146"/>
      <c r="RL12" s="146"/>
      <c r="RM12" s="146"/>
      <c r="RN12" s="146"/>
      <c r="RO12" s="146"/>
      <c r="RP12" s="146"/>
      <c r="RQ12" s="146"/>
      <c r="RR12" s="146"/>
      <c r="RS12" s="146"/>
      <c r="RT12" s="146"/>
      <c r="RU12" s="146"/>
      <c r="RV12" s="146"/>
      <c r="RW12" s="146"/>
      <c r="RX12" s="146"/>
      <c r="RY12" s="146"/>
      <c r="RZ12" s="146"/>
      <c r="SA12" s="146"/>
      <c r="SB12" s="146"/>
      <c r="SC12" s="146"/>
      <c r="SD12" s="146"/>
      <c r="SE12" s="146"/>
      <c r="SF12" s="146"/>
      <c r="SG12" s="146"/>
      <c r="SH12" s="146"/>
      <c r="SI12" s="146"/>
      <c r="SJ12" s="146"/>
      <c r="SK12" s="146"/>
      <c r="SL12" s="146"/>
      <c r="SM12" s="146"/>
      <c r="SN12" s="146"/>
      <c r="SO12" s="146"/>
      <c r="SP12" s="146"/>
      <c r="SQ12" s="146"/>
      <c r="SR12" s="146"/>
      <c r="SS12" s="146"/>
      <c r="ST12" s="146"/>
      <c r="SU12" s="146"/>
      <c r="SV12" s="146"/>
      <c r="SW12" s="146"/>
      <c r="SX12" s="146"/>
      <c r="SY12" s="146"/>
      <c r="SZ12" s="146"/>
      <c r="TA12" s="146"/>
      <c r="TB12" s="146"/>
      <c r="TC12" s="146"/>
      <c r="TD12" s="146"/>
      <c r="TE12" s="146"/>
      <c r="TF12" s="146"/>
      <c r="TG12" s="146"/>
      <c r="TH12" s="146"/>
      <c r="TI12" s="146"/>
      <c r="TJ12" s="146"/>
      <c r="TK12" s="146"/>
      <c r="TL12" s="146"/>
      <c r="TM12" s="146"/>
      <c r="TN12" s="146"/>
      <c r="TO12" s="146"/>
      <c r="TP12" s="146"/>
      <c r="TQ12" s="146"/>
      <c r="TR12" s="146"/>
      <c r="TS12" s="146"/>
      <c r="TT12" s="146"/>
      <c r="TU12" s="146"/>
      <c r="TV12" s="146"/>
      <c r="TW12" s="146"/>
      <c r="TX12" s="146"/>
    </row>
    <row r="13" spans="1:544" s="151" customFormat="1" ht="24.95" customHeight="1" x14ac:dyDescent="0.2">
      <c r="A13" s="148">
        <v>10</v>
      </c>
      <c r="B13" s="149" t="s">
        <v>214</v>
      </c>
      <c r="C13" s="150">
        <f>'[28]Q4, 2020 Debt Stock '!R16</f>
        <v>248450746202.25897</v>
      </c>
      <c r="D13" s="179">
        <f>Table38468634533267589378[[#This Row],[DEBT STOCK AS AT Q4 2020(N)]]/$C$41*100</f>
        <v>5.9352626386514746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c r="IU13" s="146"/>
      <c r="IV13" s="146"/>
      <c r="IW13" s="146"/>
      <c r="IX13" s="146"/>
      <c r="IY13" s="146"/>
      <c r="IZ13" s="146"/>
      <c r="JA13" s="146"/>
      <c r="JB13" s="146"/>
      <c r="JC13" s="146"/>
      <c r="JD13" s="146"/>
      <c r="JE13" s="146"/>
      <c r="JF13" s="146"/>
      <c r="JG13" s="146"/>
      <c r="JH13" s="146"/>
      <c r="JI13" s="146"/>
      <c r="JJ13" s="146"/>
      <c r="JK13" s="146"/>
      <c r="JL13" s="146"/>
      <c r="JM13" s="146"/>
      <c r="JN13" s="146"/>
      <c r="JO13" s="146"/>
      <c r="JP13" s="146"/>
      <c r="JQ13" s="146"/>
      <c r="JR13" s="146"/>
      <c r="JS13" s="146"/>
      <c r="JT13" s="146"/>
      <c r="JU13" s="146"/>
      <c r="JV13" s="146"/>
      <c r="JW13" s="146"/>
      <c r="JX13" s="146"/>
      <c r="JY13" s="146"/>
      <c r="JZ13" s="146"/>
      <c r="KA13" s="146"/>
      <c r="KB13" s="146"/>
      <c r="KC13" s="146"/>
      <c r="KD13" s="146"/>
      <c r="KE13" s="146"/>
      <c r="KF13" s="146"/>
      <c r="KG13" s="146"/>
      <c r="KH13" s="146"/>
      <c r="KI13" s="146"/>
      <c r="KJ13" s="146"/>
      <c r="KK13" s="146"/>
      <c r="KL13" s="146"/>
      <c r="KM13" s="146"/>
      <c r="KN13" s="146"/>
      <c r="KO13" s="146"/>
      <c r="KP13" s="146"/>
      <c r="KQ13" s="146"/>
      <c r="KR13" s="146"/>
      <c r="KS13" s="146"/>
      <c r="KT13" s="146"/>
      <c r="KU13" s="146"/>
      <c r="KV13" s="146"/>
      <c r="KW13" s="146"/>
      <c r="KX13" s="146"/>
      <c r="KY13" s="146"/>
      <c r="KZ13" s="146"/>
      <c r="LA13" s="146"/>
      <c r="LB13" s="146"/>
      <c r="LC13" s="146"/>
      <c r="LD13" s="146"/>
      <c r="LE13" s="146"/>
      <c r="LF13" s="146"/>
      <c r="LG13" s="146"/>
      <c r="LH13" s="146"/>
      <c r="LI13" s="146"/>
      <c r="LJ13" s="146"/>
      <c r="LK13" s="146"/>
      <c r="LL13" s="146"/>
      <c r="LM13" s="146"/>
      <c r="LN13" s="146"/>
      <c r="LO13" s="146"/>
      <c r="LP13" s="146"/>
      <c r="LQ13" s="146"/>
      <c r="LR13" s="146"/>
      <c r="LS13" s="146"/>
      <c r="LT13" s="146"/>
      <c r="LU13" s="146"/>
      <c r="LV13" s="146"/>
      <c r="LW13" s="146"/>
      <c r="LX13" s="146"/>
      <c r="LY13" s="146"/>
      <c r="LZ13" s="146"/>
      <c r="MA13" s="146"/>
      <c r="MB13" s="146"/>
      <c r="MC13" s="146"/>
      <c r="MD13" s="146"/>
      <c r="ME13" s="146"/>
      <c r="MF13" s="146"/>
      <c r="MG13" s="146"/>
      <c r="MH13" s="146"/>
      <c r="MI13" s="146"/>
      <c r="MJ13" s="146"/>
      <c r="MK13" s="146"/>
      <c r="ML13" s="146"/>
      <c r="MM13" s="146"/>
      <c r="MN13" s="146"/>
      <c r="MO13" s="146"/>
      <c r="MP13" s="146"/>
      <c r="MQ13" s="146"/>
      <c r="MR13" s="146"/>
      <c r="MS13" s="146"/>
      <c r="MT13" s="146"/>
      <c r="MU13" s="146"/>
      <c r="MV13" s="146"/>
      <c r="MW13" s="146"/>
      <c r="MX13" s="146"/>
      <c r="MY13" s="146"/>
      <c r="MZ13" s="146"/>
      <c r="NA13" s="146"/>
      <c r="NB13" s="146"/>
      <c r="NC13" s="146"/>
      <c r="ND13" s="146"/>
      <c r="NE13" s="146"/>
      <c r="NF13" s="146"/>
      <c r="NG13" s="146"/>
      <c r="NH13" s="146"/>
      <c r="NI13" s="146"/>
      <c r="NJ13" s="146"/>
      <c r="NK13" s="146"/>
      <c r="NL13" s="146"/>
      <c r="NM13" s="146"/>
      <c r="NN13" s="146"/>
      <c r="NO13" s="146"/>
      <c r="NP13" s="146"/>
      <c r="NQ13" s="146"/>
      <c r="NR13" s="146"/>
      <c r="NS13" s="146"/>
      <c r="NT13" s="146"/>
      <c r="NU13" s="146"/>
      <c r="NV13" s="146"/>
      <c r="NW13" s="146"/>
      <c r="NX13" s="146"/>
      <c r="NY13" s="146"/>
      <c r="NZ13" s="146"/>
      <c r="OA13" s="146"/>
      <c r="OB13" s="146"/>
      <c r="OC13" s="146"/>
      <c r="OD13" s="146"/>
      <c r="OE13" s="146"/>
      <c r="OF13" s="146"/>
      <c r="OG13" s="146"/>
      <c r="OH13" s="146"/>
      <c r="OI13" s="146"/>
      <c r="OJ13" s="146"/>
      <c r="OK13" s="146"/>
      <c r="OL13" s="146"/>
      <c r="OM13" s="146"/>
      <c r="ON13" s="146"/>
      <c r="OO13" s="146"/>
      <c r="OP13" s="146"/>
      <c r="OQ13" s="146"/>
      <c r="OR13" s="146"/>
      <c r="OS13" s="146"/>
      <c r="OT13" s="146"/>
      <c r="OU13" s="146"/>
      <c r="OV13" s="146"/>
      <c r="OW13" s="146"/>
      <c r="OX13" s="146"/>
      <c r="OY13" s="146"/>
      <c r="OZ13" s="146"/>
      <c r="PA13" s="146"/>
      <c r="PB13" s="146"/>
      <c r="PC13" s="146"/>
      <c r="PD13" s="146"/>
      <c r="PE13" s="146"/>
      <c r="PF13" s="146"/>
      <c r="PG13" s="146"/>
      <c r="PH13" s="146"/>
      <c r="PI13" s="146"/>
      <c r="PJ13" s="146"/>
      <c r="PK13" s="146"/>
      <c r="PL13" s="146"/>
      <c r="PM13" s="146"/>
      <c r="PN13" s="146"/>
      <c r="PO13" s="146"/>
      <c r="PP13" s="146"/>
      <c r="PQ13" s="146"/>
      <c r="PR13" s="146"/>
      <c r="PS13" s="146"/>
      <c r="PT13" s="146"/>
      <c r="PU13" s="146"/>
      <c r="PV13" s="146"/>
      <c r="PW13" s="146"/>
      <c r="PX13" s="146"/>
      <c r="PY13" s="146"/>
      <c r="PZ13" s="146"/>
      <c r="QA13" s="146"/>
      <c r="QB13" s="146"/>
      <c r="QC13" s="146"/>
      <c r="QD13" s="146"/>
      <c r="QE13" s="146"/>
      <c r="QF13" s="146"/>
      <c r="QG13" s="146"/>
      <c r="QH13" s="146"/>
      <c r="QI13" s="146"/>
      <c r="QJ13" s="146"/>
      <c r="QK13" s="146"/>
      <c r="QL13" s="146"/>
      <c r="QM13" s="146"/>
      <c r="QN13" s="146"/>
      <c r="QO13" s="146"/>
      <c r="QP13" s="146"/>
      <c r="QQ13" s="146"/>
      <c r="QR13" s="146"/>
      <c r="QS13" s="146"/>
      <c r="QT13" s="146"/>
      <c r="QU13" s="146"/>
      <c r="QV13" s="146"/>
      <c r="QW13" s="146"/>
      <c r="QX13" s="146"/>
      <c r="QY13" s="146"/>
      <c r="QZ13" s="146"/>
      <c r="RA13" s="146"/>
      <c r="RB13" s="146"/>
      <c r="RC13" s="146"/>
      <c r="RD13" s="146"/>
      <c r="RE13" s="146"/>
      <c r="RF13" s="146"/>
      <c r="RG13" s="146"/>
      <c r="RH13" s="146"/>
      <c r="RI13" s="146"/>
      <c r="RJ13" s="146"/>
      <c r="RK13" s="146"/>
      <c r="RL13" s="146"/>
      <c r="RM13" s="146"/>
      <c r="RN13" s="146"/>
      <c r="RO13" s="146"/>
      <c r="RP13" s="146"/>
      <c r="RQ13" s="146"/>
      <c r="RR13" s="146"/>
      <c r="RS13" s="146"/>
      <c r="RT13" s="146"/>
      <c r="RU13" s="146"/>
      <c r="RV13" s="146"/>
      <c r="RW13" s="146"/>
      <c r="RX13" s="146"/>
      <c r="RY13" s="146"/>
      <c r="RZ13" s="146"/>
      <c r="SA13" s="146"/>
      <c r="SB13" s="146"/>
      <c r="SC13" s="146"/>
      <c r="SD13" s="146"/>
      <c r="SE13" s="146"/>
      <c r="SF13" s="146"/>
      <c r="SG13" s="146"/>
      <c r="SH13" s="146"/>
      <c r="SI13" s="146"/>
      <c r="SJ13" s="146"/>
      <c r="SK13" s="146"/>
      <c r="SL13" s="146"/>
      <c r="SM13" s="146"/>
      <c r="SN13" s="146"/>
      <c r="SO13" s="146"/>
      <c r="SP13" s="146"/>
      <c r="SQ13" s="146"/>
      <c r="SR13" s="146"/>
      <c r="SS13" s="146"/>
      <c r="ST13" s="146"/>
      <c r="SU13" s="146"/>
      <c r="SV13" s="146"/>
      <c r="SW13" s="146"/>
      <c r="SX13" s="146"/>
      <c r="SY13" s="146"/>
      <c r="SZ13" s="146"/>
      <c r="TA13" s="146"/>
      <c r="TB13" s="146"/>
      <c r="TC13" s="146"/>
      <c r="TD13" s="146"/>
      <c r="TE13" s="146"/>
      <c r="TF13" s="146"/>
      <c r="TG13" s="146"/>
      <c r="TH13" s="146"/>
      <c r="TI13" s="146"/>
      <c r="TJ13" s="146"/>
      <c r="TK13" s="146"/>
      <c r="TL13" s="146"/>
      <c r="TM13" s="146"/>
      <c r="TN13" s="146"/>
      <c r="TO13" s="146"/>
      <c r="TP13" s="146"/>
      <c r="TQ13" s="146"/>
      <c r="TR13" s="146"/>
      <c r="TS13" s="146"/>
      <c r="TT13" s="146"/>
      <c r="TU13" s="146"/>
      <c r="TV13" s="146"/>
      <c r="TW13" s="146"/>
      <c r="TX13" s="146"/>
    </row>
    <row r="14" spans="1:544" s="154" customFormat="1" ht="24.95" customHeight="1" x14ac:dyDescent="0.2">
      <c r="A14" s="152">
        <v>11</v>
      </c>
      <c r="B14" s="153" t="s">
        <v>215</v>
      </c>
      <c r="C14" s="145">
        <f>'[28]Q4, 2020 Debt Stock '!R17</f>
        <v>44213730467.150009</v>
      </c>
      <c r="D14" s="178">
        <f>Table38468634533267589378[[#This Row],[DEBT STOCK AS AT Q4 2020(N)]]/$C$41*100</f>
        <v>1.0562258579149153</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c r="IU14" s="146"/>
      <c r="IV14" s="146"/>
      <c r="IW14" s="146"/>
      <c r="IX14" s="146"/>
      <c r="IY14" s="146"/>
      <c r="IZ14" s="146"/>
      <c r="JA14" s="146"/>
      <c r="JB14" s="146"/>
      <c r="JC14" s="146"/>
      <c r="JD14" s="146"/>
      <c r="JE14" s="146"/>
      <c r="JF14" s="146"/>
      <c r="JG14" s="146"/>
      <c r="JH14" s="146"/>
      <c r="JI14" s="146"/>
      <c r="JJ14" s="146"/>
      <c r="JK14" s="146"/>
      <c r="JL14" s="146"/>
      <c r="JM14" s="146"/>
      <c r="JN14" s="146"/>
      <c r="JO14" s="146"/>
      <c r="JP14" s="146"/>
      <c r="JQ14" s="146"/>
      <c r="JR14" s="146"/>
      <c r="JS14" s="146"/>
      <c r="JT14" s="146"/>
      <c r="JU14" s="146"/>
      <c r="JV14" s="146"/>
      <c r="JW14" s="146"/>
      <c r="JX14" s="146"/>
      <c r="JY14" s="146"/>
      <c r="JZ14" s="146"/>
      <c r="KA14" s="146"/>
      <c r="KB14" s="146"/>
      <c r="KC14" s="146"/>
      <c r="KD14" s="146"/>
      <c r="KE14" s="146"/>
      <c r="KF14" s="146"/>
      <c r="KG14" s="146"/>
      <c r="KH14" s="146"/>
      <c r="KI14" s="146"/>
      <c r="KJ14" s="146"/>
      <c r="KK14" s="146"/>
      <c r="KL14" s="146"/>
      <c r="KM14" s="146"/>
      <c r="KN14" s="146"/>
      <c r="KO14" s="146"/>
      <c r="KP14" s="146"/>
      <c r="KQ14" s="146"/>
      <c r="KR14" s="146"/>
      <c r="KS14" s="146"/>
      <c r="KT14" s="146"/>
      <c r="KU14" s="146"/>
      <c r="KV14" s="146"/>
      <c r="KW14" s="146"/>
      <c r="KX14" s="146"/>
      <c r="KY14" s="146"/>
      <c r="KZ14" s="146"/>
      <c r="LA14" s="146"/>
      <c r="LB14" s="146"/>
      <c r="LC14" s="146"/>
      <c r="LD14" s="146"/>
      <c r="LE14" s="146"/>
      <c r="LF14" s="146"/>
      <c r="LG14" s="146"/>
      <c r="LH14" s="146"/>
      <c r="LI14" s="146"/>
      <c r="LJ14" s="146"/>
      <c r="LK14" s="146"/>
      <c r="LL14" s="146"/>
      <c r="LM14" s="146"/>
      <c r="LN14" s="146"/>
      <c r="LO14" s="146"/>
      <c r="LP14" s="146"/>
      <c r="LQ14" s="146"/>
      <c r="LR14" s="146"/>
      <c r="LS14" s="146"/>
      <c r="LT14" s="146"/>
      <c r="LU14" s="146"/>
      <c r="LV14" s="146"/>
      <c r="LW14" s="146"/>
      <c r="LX14" s="146"/>
      <c r="LY14" s="146"/>
      <c r="LZ14" s="146"/>
      <c r="MA14" s="146"/>
      <c r="MB14" s="146"/>
      <c r="MC14" s="146"/>
      <c r="MD14" s="146"/>
      <c r="ME14" s="146"/>
      <c r="MF14" s="146"/>
      <c r="MG14" s="146"/>
      <c r="MH14" s="146"/>
      <c r="MI14" s="146"/>
      <c r="MJ14" s="146"/>
      <c r="MK14" s="146"/>
      <c r="ML14" s="146"/>
      <c r="MM14" s="146"/>
      <c r="MN14" s="146"/>
      <c r="MO14" s="146"/>
      <c r="MP14" s="146"/>
      <c r="MQ14" s="146"/>
      <c r="MR14" s="146"/>
      <c r="MS14" s="146"/>
      <c r="MT14" s="146"/>
      <c r="MU14" s="146"/>
      <c r="MV14" s="146"/>
      <c r="MW14" s="146"/>
      <c r="MX14" s="146"/>
      <c r="MY14" s="146"/>
      <c r="MZ14" s="146"/>
      <c r="NA14" s="146"/>
      <c r="NB14" s="146"/>
      <c r="NC14" s="146"/>
      <c r="ND14" s="146"/>
      <c r="NE14" s="146"/>
      <c r="NF14" s="146"/>
      <c r="NG14" s="146"/>
      <c r="NH14" s="146"/>
      <c r="NI14" s="146"/>
      <c r="NJ14" s="146"/>
      <c r="NK14" s="146"/>
      <c r="NL14" s="146"/>
      <c r="NM14" s="146"/>
      <c r="NN14" s="146"/>
      <c r="NO14" s="146"/>
      <c r="NP14" s="146"/>
      <c r="NQ14" s="146"/>
      <c r="NR14" s="146"/>
      <c r="NS14" s="146"/>
      <c r="NT14" s="146"/>
      <c r="NU14" s="146"/>
      <c r="NV14" s="146"/>
      <c r="NW14" s="146"/>
      <c r="NX14" s="146"/>
      <c r="NY14" s="146"/>
      <c r="NZ14" s="146"/>
      <c r="OA14" s="146"/>
      <c r="OB14" s="146"/>
      <c r="OC14" s="146"/>
      <c r="OD14" s="146"/>
      <c r="OE14" s="146"/>
      <c r="OF14" s="146"/>
      <c r="OG14" s="146"/>
      <c r="OH14" s="146"/>
      <c r="OI14" s="146"/>
      <c r="OJ14" s="146"/>
      <c r="OK14" s="146"/>
      <c r="OL14" s="146"/>
      <c r="OM14" s="146"/>
      <c r="ON14" s="146"/>
      <c r="OO14" s="146"/>
      <c r="OP14" s="146"/>
      <c r="OQ14" s="146"/>
      <c r="OR14" s="146"/>
      <c r="OS14" s="146"/>
      <c r="OT14" s="146"/>
      <c r="OU14" s="146"/>
      <c r="OV14" s="146"/>
      <c r="OW14" s="146"/>
      <c r="OX14" s="146"/>
      <c r="OY14" s="146"/>
      <c r="OZ14" s="146"/>
      <c r="PA14" s="146"/>
      <c r="PB14" s="146"/>
      <c r="PC14" s="146"/>
      <c r="PD14" s="146"/>
      <c r="PE14" s="146"/>
      <c r="PF14" s="146"/>
      <c r="PG14" s="146"/>
      <c r="PH14" s="146"/>
      <c r="PI14" s="146"/>
      <c r="PJ14" s="146"/>
      <c r="PK14" s="146"/>
      <c r="PL14" s="146"/>
      <c r="PM14" s="146"/>
      <c r="PN14" s="146"/>
      <c r="PO14" s="146"/>
      <c r="PP14" s="146"/>
      <c r="PQ14" s="146"/>
      <c r="PR14" s="146"/>
      <c r="PS14" s="146"/>
      <c r="PT14" s="146"/>
      <c r="PU14" s="146"/>
      <c r="PV14" s="146"/>
      <c r="PW14" s="146"/>
      <c r="PX14" s="146"/>
      <c r="PY14" s="146"/>
      <c r="PZ14" s="146"/>
      <c r="QA14" s="146"/>
      <c r="QB14" s="146"/>
      <c r="QC14" s="146"/>
      <c r="QD14" s="146"/>
      <c r="QE14" s="146"/>
      <c r="QF14" s="146"/>
      <c r="QG14" s="146"/>
      <c r="QH14" s="146"/>
      <c r="QI14" s="146"/>
      <c r="QJ14" s="146"/>
      <c r="QK14" s="146"/>
      <c r="QL14" s="146"/>
      <c r="QM14" s="146"/>
      <c r="QN14" s="146"/>
      <c r="QO14" s="146"/>
      <c r="QP14" s="146"/>
      <c r="QQ14" s="146"/>
      <c r="QR14" s="146"/>
      <c r="QS14" s="146"/>
      <c r="QT14" s="146"/>
      <c r="QU14" s="146"/>
      <c r="QV14" s="146"/>
      <c r="QW14" s="146"/>
      <c r="QX14" s="146"/>
      <c r="QY14" s="146"/>
      <c r="QZ14" s="146"/>
      <c r="RA14" s="146"/>
      <c r="RB14" s="146"/>
      <c r="RC14" s="146"/>
      <c r="RD14" s="146"/>
      <c r="RE14" s="146"/>
      <c r="RF14" s="146"/>
      <c r="RG14" s="146"/>
      <c r="RH14" s="146"/>
      <c r="RI14" s="146"/>
      <c r="RJ14" s="146"/>
      <c r="RK14" s="146"/>
      <c r="RL14" s="146"/>
      <c r="RM14" s="146"/>
      <c r="RN14" s="146"/>
      <c r="RO14" s="146"/>
      <c r="RP14" s="146"/>
      <c r="RQ14" s="146"/>
      <c r="RR14" s="146"/>
      <c r="RS14" s="146"/>
      <c r="RT14" s="146"/>
      <c r="RU14" s="146"/>
      <c r="RV14" s="146"/>
      <c r="RW14" s="146"/>
      <c r="RX14" s="146"/>
      <c r="RY14" s="146"/>
      <c r="RZ14" s="146"/>
      <c r="SA14" s="146"/>
      <c r="SB14" s="146"/>
      <c r="SC14" s="146"/>
      <c r="SD14" s="146"/>
      <c r="SE14" s="146"/>
      <c r="SF14" s="146"/>
      <c r="SG14" s="146"/>
      <c r="SH14" s="146"/>
      <c r="SI14" s="146"/>
      <c r="SJ14" s="146"/>
      <c r="SK14" s="146"/>
      <c r="SL14" s="146"/>
      <c r="SM14" s="146"/>
      <c r="SN14" s="146"/>
      <c r="SO14" s="146"/>
      <c r="SP14" s="146"/>
      <c r="SQ14" s="146"/>
      <c r="SR14" s="146"/>
      <c r="SS14" s="146"/>
      <c r="ST14" s="146"/>
      <c r="SU14" s="146"/>
      <c r="SV14" s="146"/>
      <c r="SW14" s="146"/>
      <c r="SX14" s="146"/>
      <c r="SY14" s="146"/>
      <c r="SZ14" s="146"/>
      <c r="TA14" s="146"/>
      <c r="TB14" s="146"/>
      <c r="TC14" s="146"/>
      <c r="TD14" s="146"/>
      <c r="TE14" s="146"/>
      <c r="TF14" s="146"/>
      <c r="TG14" s="146"/>
      <c r="TH14" s="146"/>
      <c r="TI14" s="146"/>
      <c r="TJ14" s="146"/>
      <c r="TK14" s="146"/>
      <c r="TL14" s="146"/>
      <c r="TM14" s="146"/>
      <c r="TN14" s="146"/>
      <c r="TO14" s="146"/>
      <c r="TP14" s="146"/>
      <c r="TQ14" s="146"/>
      <c r="TR14" s="146"/>
      <c r="TS14" s="146"/>
      <c r="TT14" s="146"/>
      <c r="TU14" s="146"/>
      <c r="TV14" s="146"/>
      <c r="TW14" s="146"/>
      <c r="TX14" s="146"/>
    </row>
    <row r="15" spans="1:544" s="155" customFormat="1" ht="24.95" customHeight="1" x14ac:dyDescent="0.2">
      <c r="A15" s="148">
        <v>12</v>
      </c>
      <c r="B15" s="149" t="s">
        <v>216</v>
      </c>
      <c r="C15" s="150">
        <f>'[28]Q4, 2020 Debt Stock '!R18</f>
        <v>80788643633.188965</v>
      </c>
      <c r="D15" s="179">
        <f>Table38468634533267589378[[#This Row],[DEBT STOCK AS AT Q4 2020(N)]]/$C$41*100</f>
        <v>1.9299673094684191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c r="IU15" s="146"/>
      <c r="IV15" s="146"/>
      <c r="IW15" s="146"/>
      <c r="IX15" s="146"/>
      <c r="IY15" s="146"/>
      <c r="IZ15" s="146"/>
      <c r="JA15" s="146"/>
      <c r="JB15" s="146"/>
      <c r="JC15" s="146"/>
      <c r="JD15" s="146"/>
      <c r="JE15" s="146"/>
      <c r="JF15" s="146"/>
      <c r="JG15" s="146"/>
      <c r="JH15" s="146"/>
      <c r="JI15" s="146"/>
      <c r="JJ15" s="146"/>
      <c r="JK15" s="146"/>
      <c r="JL15" s="146"/>
      <c r="JM15" s="146"/>
      <c r="JN15" s="146"/>
      <c r="JO15" s="146"/>
      <c r="JP15" s="146"/>
      <c r="JQ15" s="146"/>
      <c r="JR15" s="146"/>
      <c r="JS15" s="146"/>
      <c r="JT15" s="146"/>
      <c r="JU15" s="146"/>
      <c r="JV15" s="146"/>
      <c r="JW15" s="146"/>
      <c r="JX15" s="146"/>
      <c r="JY15" s="146"/>
      <c r="JZ15" s="146"/>
      <c r="KA15" s="146"/>
      <c r="KB15" s="146"/>
      <c r="KC15" s="146"/>
      <c r="KD15" s="146"/>
      <c r="KE15" s="146"/>
      <c r="KF15" s="146"/>
      <c r="KG15" s="146"/>
      <c r="KH15" s="146"/>
      <c r="KI15" s="146"/>
      <c r="KJ15" s="146"/>
      <c r="KK15" s="146"/>
      <c r="KL15" s="146"/>
      <c r="KM15" s="146"/>
      <c r="KN15" s="146"/>
      <c r="KO15" s="146"/>
      <c r="KP15" s="146"/>
      <c r="KQ15" s="146"/>
      <c r="KR15" s="146"/>
      <c r="KS15" s="146"/>
      <c r="KT15" s="146"/>
      <c r="KU15" s="146"/>
      <c r="KV15" s="146"/>
      <c r="KW15" s="146"/>
      <c r="KX15" s="146"/>
      <c r="KY15" s="146"/>
      <c r="KZ15" s="146"/>
      <c r="LA15" s="146"/>
      <c r="LB15" s="146"/>
      <c r="LC15" s="146"/>
      <c r="LD15" s="146"/>
      <c r="LE15" s="146"/>
      <c r="LF15" s="146"/>
      <c r="LG15" s="146"/>
      <c r="LH15" s="146"/>
      <c r="LI15" s="146"/>
      <c r="LJ15" s="146"/>
      <c r="LK15" s="146"/>
      <c r="LL15" s="146"/>
      <c r="LM15" s="146"/>
      <c r="LN15" s="146"/>
      <c r="LO15" s="146"/>
      <c r="LP15" s="146"/>
      <c r="LQ15" s="146"/>
      <c r="LR15" s="146"/>
      <c r="LS15" s="146"/>
      <c r="LT15" s="146"/>
      <c r="LU15" s="146"/>
      <c r="LV15" s="146"/>
      <c r="LW15" s="146"/>
      <c r="LX15" s="146"/>
      <c r="LY15" s="146"/>
      <c r="LZ15" s="146"/>
      <c r="MA15" s="146"/>
      <c r="MB15" s="146"/>
      <c r="MC15" s="146"/>
      <c r="MD15" s="146"/>
      <c r="ME15" s="146"/>
      <c r="MF15" s="146"/>
      <c r="MG15" s="146"/>
      <c r="MH15" s="146"/>
      <c r="MI15" s="146"/>
      <c r="MJ15" s="146"/>
      <c r="MK15" s="146"/>
      <c r="ML15" s="146"/>
      <c r="MM15" s="146"/>
      <c r="MN15" s="146"/>
      <c r="MO15" s="146"/>
      <c r="MP15" s="146"/>
      <c r="MQ15" s="146"/>
      <c r="MR15" s="146"/>
      <c r="MS15" s="146"/>
      <c r="MT15" s="146"/>
      <c r="MU15" s="146"/>
      <c r="MV15" s="146"/>
      <c r="MW15" s="146"/>
      <c r="MX15" s="146"/>
      <c r="MY15" s="146"/>
      <c r="MZ15" s="146"/>
      <c r="NA15" s="146"/>
      <c r="NB15" s="146"/>
      <c r="NC15" s="146"/>
      <c r="ND15" s="146"/>
      <c r="NE15" s="146"/>
      <c r="NF15" s="146"/>
      <c r="NG15" s="146"/>
      <c r="NH15" s="146"/>
      <c r="NI15" s="146"/>
      <c r="NJ15" s="146"/>
      <c r="NK15" s="146"/>
      <c r="NL15" s="146"/>
      <c r="NM15" s="146"/>
      <c r="NN15" s="146"/>
      <c r="NO15" s="146"/>
      <c r="NP15" s="146"/>
      <c r="NQ15" s="146"/>
      <c r="NR15" s="146"/>
      <c r="NS15" s="146"/>
      <c r="NT15" s="146"/>
      <c r="NU15" s="146"/>
      <c r="NV15" s="146"/>
      <c r="NW15" s="146"/>
      <c r="NX15" s="146"/>
      <c r="NY15" s="146"/>
      <c r="NZ15" s="146"/>
      <c r="OA15" s="146"/>
      <c r="OB15" s="146"/>
      <c r="OC15" s="146"/>
      <c r="OD15" s="146"/>
      <c r="OE15" s="146"/>
      <c r="OF15" s="146"/>
      <c r="OG15" s="146"/>
      <c r="OH15" s="146"/>
      <c r="OI15" s="146"/>
      <c r="OJ15" s="146"/>
      <c r="OK15" s="146"/>
      <c r="OL15" s="146"/>
      <c r="OM15" s="146"/>
      <c r="ON15" s="146"/>
      <c r="OO15" s="146"/>
      <c r="OP15" s="146"/>
      <c r="OQ15" s="146"/>
      <c r="OR15" s="146"/>
      <c r="OS15" s="146"/>
      <c r="OT15" s="146"/>
      <c r="OU15" s="146"/>
      <c r="OV15" s="146"/>
      <c r="OW15" s="146"/>
      <c r="OX15" s="146"/>
      <c r="OY15" s="146"/>
      <c r="OZ15" s="146"/>
      <c r="PA15" s="146"/>
      <c r="PB15" s="146"/>
      <c r="PC15" s="146"/>
      <c r="PD15" s="146"/>
      <c r="PE15" s="146"/>
      <c r="PF15" s="146"/>
      <c r="PG15" s="146"/>
      <c r="PH15" s="146"/>
      <c r="PI15" s="146"/>
      <c r="PJ15" s="146"/>
      <c r="PK15" s="146"/>
      <c r="PL15" s="146"/>
      <c r="PM15" s="146"/>
      <c r="PN15" s="146"/>
      <c r="PO15" s="146"/>
      <c r="PP15" s="146"/>
      <c r="PQ15" s="146"/>
      <c r="PR15" s="146"/>
      <c r="PS15" s="146"/>
      <c r="PT15" s="146"/>
      <c r="PU15" s="146"/>
      <c r="PV15" s="146"/>
      <c r="PW15" s="146"/>
      <c r="PX15" s="146"/>
      <c r="PY15" s="146"/>
      <c r="PZ15" s="146"/>
      <c r="QA15" s="146"/>
      <c r="QB15" s="146"/>
      <c r="QC15" s="146"/>
      <c r="QD15" s="146"/>
      <c r="QE15" s="146"/>
      <c r="QF15" s="146"/>
      <c r="QG15" s="146"/>
      <c r="QH15" s="146"/>
      <c r="QI15" s="146"/>
      <c r="QJ15" s="146"/>
      <c r="QK15" s="146"/>
      <c r="QL15" s="146"/>
      <c r="QM15" s="146"/>
      <c r="QN15" s="146"/>
      <c r="QO15" s="146"/>
      <c r="QP15" s="146"/>
      <c r="QQ15" s="146"/>
      <c r="QR15" s="146"/>
      <c r="QS15" s="146"/>
      <c r="QT15" s="146"/>
      <c r="QU15" s="146"/>
      <c r="QV15" s="146"/>
      <c r="QW15" s="146"/>
      <c r="QX15" s="146"/>
      <c r="QY15" s="146"/>
      <c r="QZ15" s="146"/>
      <c r="RA15" s="146"/>
      <c r="RB15" s="146"/>
      <c r="RC15" s="146"/>
      <c r="RD15" s="146"/>
      <c r="RE15" s="146"/>
      <c r="RF15" s="146"/>
      <c r="RG15" s="146"/>
      <c r="RH15" s="146"/>
      <c r="RI15" s="146"/>
      <c r="RJ15" s="146"/>
      <c r="RK15" s="146"/>
      <c r="RL15" s="146"/>
      <c r="RM15" s="146"/>
      <c r="RN15" s="146"/>
      <c r="RO15" s="146"/>
      <c r="RP15" s="146"/>
      <c r="RQ15" s="146"/>
      <c r="RR15" s="146"/>
      <c r="RS15" s="146"/>
      <c r="RT15" s="146"/>
      <c r="RU15" s="146"/>
      <c r="RV15" s="146"/>
      <c r="RW15" s="146"/>
      <c r="RX15" s="146"/>
      <c r="RY15" s="146"/>
      <c r="RZ15" s="146"/>
      <c r="SA15" s="146"/>
      <c r="SB15" s="146"/>
      <c r="SC15" s="146"/>
      <c r="SD15" s="146"/>
      <c r="SE15" s="146"/>
      <c r="SF15" s="146"/>
      <c r="SG15" s="146"/>
      <c r="SH15" s="146"/>
      <c r="SI15" s="146"/>
      <c r="SJ15" s="146"/>
      <c r="SK15" s="146"/>
      <c r="SL15" s="146"/>
      <c r="SM15" s="146"/>
      <c r="SN15" s="146"/>
      <c r="SO15" s="146"/>
      <c r="SP15" s="146"/>
      <c r="SQ15" s="146"/>
      <c r="SR15" s="146"/>
      <c r="SS15" s="146"/>
      <c r="ST15" s="146"/>
      <c r="SU15" s="146"/>
      <c r="SV15" s="146"/>
      <c r="SW15" s="146"/>
      <c r="SX15" s="146"/>
      <c r="SY15" s="146"/>
      <c r="SZ15" s="146"/>
      <c r="TA15" s="146"/>
      <c r="TB15" s="146"/>
      <c r="TC15" s="146"/>
      <c r="TD15" s="146"/>
      <c r="TE15" s="146"/>
      <c r="TF15" s="146"/>
      <c r="TG15" s="146"/>
      <c r="TH15" s="146"/>
      <c r="TI15" s="146"/>
      <c r="TJ15" s="146"/>
      <c r="TK15" s="146"/>
      <c r="TL15" s="146"/>
      <c r="TM15" s="146"/>
      <c r="TN15" s="146"/>
      <c r="TO15" s="146"/>
      <c r="TP15" s="146"/>
      <c r="TQ15" s="146"/>
      <c r="TR15" s="146"/>
      <c r="TS15" s="146"/>
      <c r="TT15" s="146"/>
      <c r="TU15" s="146"/>
      <c r="TV15" s="146"/>
      <c r="TW15" s="146"/>
      <c r="TX15" s="146"/>
    </row>
    <row r="16" spans="1:544" s="154" customFormat="1" ht="24.95" customHeight="1" x14ac:dyDescent="0.2">
      <c r="A16" s="152">
        <v>13</v>
      </c>
      <c r="B16" s="153" t="s">
        <v>217</v>
      </c>
      <c r="C16" s="145">
        <f>'[28]Q4, 2020 Debt Stock '!R19</f>
        <v>84723128108.478989</v>
      </c>
      <c r="D16" s="178">
        <f>Table38468634533267589378[[#This Row],[DEBT STOCK AS AT Q4 2020(N)]]/$C$41*100</f>
        <v>2.0239585695692548</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row>
    <row r="17" spans="1:544" s="155" customFormat="1" ht="24.95" customHeight="1" x14ac:dyDescent="0.2">
      <c r="A17" s="148">
        <v>14</v>
      </c>
      <c r="B17" s="149" t="s">
        <v>218</v>
      </c>
      <c r="C17" s="150">
        <f>'[28]Q4, 2020 Debt Stock '!R20</f>
        <v>68088637239.010002</v>
      </c>
      <c r="D17" s="179">
        <f>Table38468634533267589378[[#This Row],[DEBT STOCK AS AT Q4 2020(N)]]/$C$41*100</f>
        <v>1.626575693165357</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c r="IQ17" s="146"/>
      <c r="IR17" s="146"/>
      <c r="IS17" s="146"/>
      <c r="IT17" s="146"/>
      <c r="IU17" s="146"/>
      <c r="IV17" s="146"/>
      <c r="IW17" s="146"/>
      <c r="IX17" s="146"/>
      <c r="IY17" s="146"/>
      <c r="IZ17" s="146"/>
      <c r="JA17" s="146"/>
      <c r="JB17" s="146"/>
      <c r="JC17" s="146"/>
      <c r="JD17" s="146"/>
      <c r="JE17" s="146"/>
      <c r="JF17" s="146"/>
      <c r="JG17" s="146"/>
      <c r="JH17" s="146"/>
      <c r="JI17" s="146"/>
      <c r="JJ17" s="146"/>
      <c r="JK17" s="146"/>
      <c r="JL17" s="146"/>
      <c r="JM17" s="146"/>
      <c r="JN17" s="146"/>
      <c r="JO17" s="146"/>
      <c r="JP17" s="146"/>
      <c r="JQ17" s="146"/>
      <c r="JR17" s="146"/>
      <c r="JS17" s="146"/>
      <c r="JT17" s="146"/>
      <c r="JU17" s="146"/>
      <c r="JV17" s="146"/>
      <c r="JW17" s="146"/>
      <c r="JX17" s="146"/>
      <c r="JY17" s="146"/>
      <c r="JZ17" s="146"/>
      <c r="KA17" s="146"/>
      <c r="KB17" s="146"/>
      <c r="KC17" s="146"/>
      <c r="KD17" s="146"/>
      <c r="KE17" s="146"/>
      <c r="KF17" s="146"/>
      <c r="KG17" s="146"/>
      <c r="KH17" s="146"/>
      <c r="KI17" s="146"/>
      <c r="KJ17" s="146"/>
      <c r="KK17" s="146"/>
      <c r="KL17" s="146"/>
      <c r="KM17" s="146"/>
      <c r="KN17" s="146"/>
      <c r="KO17" s="146"/>
      <c r="KP17" s="146"/>
      <c r="KQ17" s="146"/>
      <c r="KR17" s="146"/>
      <c r="KS17" s="146"/>
      <c r="KT17" s="146"/>
      <c r="KU17" s="146"/>
      <c r="KV17" s="146"/>
      <c r="KW17" s="146"/>
      <c r="KX17" s="146"/>
      <c r="KY17" s="146"/>
      <c r="KZ17" s="146"/>
      <c r="LA17" s="146"/>
      <c r="LB17" s="146"/>
      <c r="LC17" s="146"/>
      <c r="LD17" s="146"/>
      <c r="LE17" s="146"/>
      <c r="LF17" s="146"/>
      <c r="LG17" s="146"/>
      <c r="LH17" s="146"/>
      <c r="LI17" s="146"/>
      <c r="LJ17" s="146"/>
      <c r="LK17" s="146"/>
      <c r="LL17" s="146"/>
      <c r="LM17" s="146"/>
      <c r="LN17" s="146"/>
      <c r="LO17" s="146"/>
      <c r="LP17" s="146"/>
      <c r="LQ17" s="146"/>
      <c r="LR17" s="146"/>
      <c r="LS17" s="146"/>
      <c r="LT17" s="146"/>
      <c r="LU17" s="146"/>
      <c r="LV17" s="146"/>
      <c r="LW17" s="146"/>
      <c r="LX17" s="146"/>
      <c r="LY17" s="146"/>
      <c r="LZ17" s="146"/>
      <c r="MA17" s="146"/>
      <c r="MB17" s="146"/>
      <c r="MC17" s="146"/>
      <c r="MD17" s="146"/>
      <c r="ME17" s="146"/>
      <c r="MF17" s="146"/>
      <c r="MG17" s="146"/>
      <c r="MH17" s="146"/>
      <c r="MI17" s="146"/>
      <c r="MJ17" s="146"/>
      <c r="MK17" s="146"/>
      <c r="ML17" s="146"/>
      <c r="MM17" s="146"/>
      <c r="MN17" s="146"/>
      <c r="MO17" s="146"/>
      <c r="MP17" s="146"/>
      <c r="MQ17" s="146"/>
      <c r="MR17" s="146"/>
      <c r="MS17" s="146"/>
      <c r="MT17" s="146"/>
      <c r="MU17" s="146"/>
      <c r="MV17" s="146"/>
      <c r="MW17" s="146"/>
      <c r="MX17" s="146"/>
      <c r="MY17" s="146"/>
      <c r="MZ17" s="146"/>
      <c r="NA17" s="146"/>
      <c r="NB17" s="146"/>
      <c r="NC17" s="146"/>
      <c r="ND17" s="146"/>
      <c r="NE17" s="146"/>
      <c r="NF17" s="146"/>
      <c r="NG17" s="146"/>
      <c r="NH17" s="146"/>
      <c r="NI17" s="146"/>
      <c r="NJ17" s="146"/>
      <c r="NK17" s="146"/>
      <c r="NL17" s="146"/>
      <c r="NM17" s="146"/>
      <c r="NN17" s="146"/>
      <c r="NO17" s="146"/>
      <c r="NP17" s="146"/>
      <c r="NQ17" s="146"/>
      <c r="NR17" s="146"/>
      <c r="NS17" s="146"/>
      <c r="NT17" s="146"/>
      <c r="NU17" s="146"/>
      <c r="NV17" s="146"/>
      <c r="NW17" s="146"/>
      <c r="NX17" s="146"/>
      <c r="NY17" s="146"/>
      <c r="NZ17" s="146"/>
      <c r="OA17" s="146"/>
      <c r="OB17" s="146"/>
      <c r="OC17" s="146"/>
      <c r="OD17" s="146"/>
      <c r="OE17" s="146"/>
      <c r="OF17" s="146"/>
      <c r="OG17" s="146"/>
      <c r="OH17" s="146"/>
      <c r="OI17" s="146"/>
      <c r="OJ17" s="146"/>
      <c r="OK17" s="146"/>
      <c r="OL17" s="146"/>
      <c r="OM17" s="146"/>
      <c r="ON17" s="146"/>
      <c r="OO17" s="146"/>
      <c r="OP17" s="146"/>
      <c r="OQ17" s="146"/>
      <c r="OR17" s="146"/>
      <c r="OS17" s="146"/>
      <c r="OT17" s="146"/>
      <c r="OU17" s="146"/>
      <c r="OV17" s="146"/>
      <c r="OW17" s="146"/>
      <c r="OX17" s="146"/>
      <c r="OY17" s="146"/>
      <c r="OZ17" s="146"/>
      <c r="PA17" s="146"/>
      <c r="PB17" s="146"/>
      <c r="PC17" s="146"/>
      <c r="PD17" s="146"/>
      <c r="PE17" s="146"/>
      <c r="PF17" s="146"/>
      <c r="PG17" s="146"/>
      <c r="PH17" s="146"/>
      <c r="PI17" s="146"/>
      <c r="PJ17" s="146"/>
      <c r="PK17" s="146"/>
      <c r="PL17" s="146"/>
      <c r="PM17" s="146"/>
      <c r="PN17" s="146"/>
      <c r="PO17" s="146"/>
      <c r="PP17" s="146"/>
      <c r="PQ17" s="146"/>
      <c r="PR17" s="146"/>
      <c r="PS17" s="146"/>
      <c r="PT17" s="146"/>
      <c r="PU17" s="146"/>
      <c r="PV17" s="146"/>
      <c r="PW17" s="146"/>
      <c r="PX17" s="146"/>
      <c r="PY17" s="146"/>
      <c r="PZ17" s="146"/>
      <c r="QA17" s="146"/>
      <c r="QB17" s="146"/>
      <c r="QC17" s="146"/>
      <c r="QD17" s="146"/>
      <c r="QE17" s="146"/>
      <c r="QF17" s="146"/>
      <c r="QG17" s="146"/>
      <c r="QH17" s="146"/>
      <c r="QI17" s="146"/>
      <c r="QJ17" s="146"/>
      <c r="QK17" s="146"/>
      <c r="QL17" s="146"/>
      <c r="QM17" s="146"/>
      <c r="QN17" s="146"/>
      <c r="QO17" s="146"/>
      <c r="QP17" s="146"/>
      <c r="QQ17" s="146"/>
      <c r="QR17" s="146"/>
      <c r="QS17" s="146"/>
      <c r="QT17" s="146"/>
      <c r="QU17" s="146"/>
      <c r="QV17" s="146"/>
      <c r="QW17" s="146"/>
      <c r="QX17" s="146"/>
      <c r="QY17" s="146"/>
      <c r="QZ17" s="146"/>
      <c r="RA17" s="146"/>
      <c r="RB17" s="146"/>
      <c r="RC17" s="146"/>
      <c r="RD17" s="146"/>
      <c r="RE17" s="146"/>
      <c r="RF17" s="146"/>
      <c r="RG17" s="146"/>
      <c r="RH17" s="146"/>
      <c r="RI17" s="146"/>
      <c r="RJ17" s="146"/>
      <c r="RK17" s="146"/>
      <c r="RL17" s="146"/>
      <c r="RM17" s="146"/>
      <c r="RN17" s="146"/>
      <c r="RO17" s="146"/>
      <c r="RP17" s="146"/>
      <c r="RQ17" s="146"/>
      <c r="RR17" s="146"/>
      <c r="RS17" s="146"/>
      <c r="RT17" s="146"/>
      <c r="RU17" s="146"/>
      <c r="RV17" s="146"/>
      <c r="RW17" s="146"/>
      <c r="RX17" s="146"/>
      <c r="RY17" s="146"/>
      <c r="RZ17" s="146"/>
      <c r="SA17" s="146"/>
      <c r="SB17" s="146"/>
      <c r="SC17" s="146"/>
      <c r="SD17" s="146"/>
      <c r="SE17" s="146"/>
      <c r="SF17" s="146"/>
      <c r="SG17" s="146"/>
      <c r="SH17" s="146"/>
      <c r="SI17" s="146"/>
      <c r="SJ17" s="146"/>
      <c r="SK17" s="146"/>
      <c r="SL17" s="146"/>
      <c r="SM17" s="146"/>
      <c r="SN17" s="146"/>
      <c r="SO17" s="146"/>
      <c r="SP17" s="146"/>
      <c r="SQ17" s="146"/>
      <c r="SR17" s="146"/>
      <c r="SS17" s="146"/>
      <c r="ST17" s="146"/>
      <c r="SU17" s="146"/>
      <c r="SV17" s="146"/>
      <c r="SW17" s="146"/>
      <c r="SX17" s="146"/>
      <c r="SY17" s="146"/>
      <c r="SZ17" s="146"/>
      <c r="TA17" s="146"/>
      <c r="TB17" s="146"/>
      <c r="TC17" s="146"/>
      <c r="TD17" s="146"/>
      <c r="TE17" s="146"/>
      <c r="TF17" s="146"/>
      <c r="TG17" s="146"/>
      <c r="TH17" s="146"/>
      <c r="TI17" s="146"/>
      <c r="TJ17" s="146"/>
      <c r="TK17" s="146"/>
      <c r="TL17" s="146"/>
      <c r="TM17" s="146"/>
      <c r="TN17" s="146"/>
      <c r="TO17" s="146"/>
      <c r="TP17" s="146"/>
      <c r="TQ17" s="146"/>
      <c r="TR17" s="146"/>
      <c r="TS17" s="146"/>
      <c r="TT17" s="146"/>
      <c r="TU17" s="146"/>
      <c r="TV17" s="146"/>
      <c r="TW17" s="146"/>
      <c r="TX17" s="146"/>
    </row>
    <row r="18" spans="1:544" s="158" customFormat="1" ht="24.95" customHeight="1" x14ac:dyDescent="0.2">
      <c r="A18" s="152">
        <v>15</v>
      </c>
      <c r="B18" s="153" t="s">
        <v>219</v>
      </c>
      <c r="C18" s="145">
        <f>'[28]Q4, 2020 Debt Stock '!R21</f>
        <v>84968849358.75885</v>
      </c>
      <c r="D18" s="178">
        <f>Table38468634533267589378[[#This Row],[DEBT STOCK AS AT Q4 2020(N)]]/$C$41*100</f>
        <v>2.0298286270297443</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c r="EA18" s="156"/>
      <c r="EB18" s="156"/>
      <c r="EC18" s="156"/>
      <c r="ED18" s="156"/>
      <c r="EE18" s="156"/>
      <c r="EF18" s="156"/>
      <c r="EG18" s="156"/>
      <c r="EH18" s="156"/>
      <c r="EI18" s="156"/>
      <c r="EJ18" s="156"/>
      <c r="EK18" s="156"/>
      <c r="EL18" s="156"/>
      <c r="EM18" s="156"/>
      <c r="EN18" s="156"/>
      <c r="EO18" s="156"/>
      <c r="EP18" s="156"/>
      <c r="EQ18" s="156"/>
      <c r="ER18" s="156"/>
      <c r="ES18" s="156"/>
      <c r="ET18" s="156"/>
      <c r="EU18" s="156"/>
      <c r="EV18" s="156"/>
      <c r="EW18" s="156"/>
      <c r="EX18" s="156"/>
      <c r="EY18" s="156"/>
      <c r="EZ18" s="156"/>
      <c r="FA18" s="156"/>
      <c r="FB18" s="156"/>
      <c r="FC18" s="156"/>
      <c r="FD18" s="156"/>
      <c r="FE18" s="156"/>
      <c r="FF18" s="156"/>
      <c r="FG18" s="156"/>
      <c r="FH18" s="156"/>
      <c r="FI18" s="156"/>
      <c r="FJ18" s="156"/>
      <c r="FK18" s="156"/>
      <c r="FL18" s="156"/>
      <c r="FM18" s="156"/>
      <c r="FN18" s="156"/>
      <c r="FO18" s="156"/>
      <c r="FP18" s="156"/>
      <c r="FQ18" s="156"/>
      <c r="FR18" s="156"/>
      <c r="FS18" s="156"/>
      <c r="FT18" s="156"/>
      <c r="FU18" s="156"/>
      <c r="FV18" s="156"/>
      <c r="FW18" s="156"/>
      <c r="FX18" s="156"/>
      <c r="FY18" s="156"/>
      <c r="FZ18" s="156"/>
      <c r="GA18" s="156"/>
      <c r="GB18" s="156"/>
      <c r="GC18" s="156"/>
      <c r="GD18" s="156"/>
      <c r="GE18" s="156"/>
      <c r="GF18" s="156"/>
      <c r="GG18" s="156"/>
      <c r="GH18" s="156"/>
      <c r="GI18" s="156"/>
      <c r="GJ18" s="156"/>
      <c r="GK18" s="156"/>
      <c r="GL18" s="156"/>
      <c r="GM18" s="156"/>
      <c r="GN18" s="156"/>
      <c r="GO18" s="156"/>
      <c r="GP18" s="156"/>
      <c r="GQ18" s="156"/>
      <c r="GR18" s="156"/>
      <c r="GS18" s="156"/>
      <c r="GT18" s="156"/>
      <c r="GU18" s="156"/>
      <c r="GV18" s="156"/>
      <c r="GW18" s="156"/>
      <c r="GX18" s="156"/>
      <c r="GY18" s="156"/>
      <c r="GZ18" s="156"/>
      <c r="HA18" s="156"/>
      <c r="HB18" s="156"/>
      <c r="HC18" s="156"/>
      <c r="HD18" s="156"/>
      <c r="HE18" s="156"/>
      <c r="HF18" s="156"/>
      <c r="HG18" s="156"/>
      <c r="HH18" s="156"/>
      <c r="HI18" s="156"/>
      <c r="HJ18" s="156"/>
      <c r="HK18" s="156"/>
      <c r="HL18" s="156"/>
      <c r="HM18" s="156"/>
      <c r="HN18" s="156"/>
      <c r="HO18" s="156"/>
      <c r="HP18" s="156"/>
      <c r="HQ18" s="156"/>
      <c r="HR18" s="156"/>
      <c r="HS18" s="156"/>
      <c r="HT18" s="156"/>
      <c r="HU18" s="156"/>
      <c r="HV18" s="156"/>
      <c r="HW18" s="156"/>
      <c r="HX18" s="156"/>
      <c r="HY18" s="156"/>
      <c r="HZ18" s="156"/>
      <c r="IA18" s="156"/>
      <c r="IB18" s="156"/>
      <c r="IC18" s="156"/>
      <c r="ID18" s="156"/>
      <c r="IE18" s="156"/>
      <c r="IF18" s="156"/>
      <c r="IG18" s="156"/>
      <c r="IH18" s="156"/>
      <c r="II18" s="156"/>
      <c r="IJ18" s="156"/>
      <c r="IK18" s="156"/>
      <c r="IL18" s="156"/>
      <c r="IM18" s="156"/>
      <c r="IN18" s="156"/>
      <c r="IO18" s="156"/>
      <c r="IP18" s="156"/>
      <c r="IQ18" s="156"/>
      <c r="IR18" s="156"/>
      <c r="IS18" s="156"/>
      <c r="IT18" s="156"/>
      <c r="IU18" s="156"/>
      <c r="IV18" s="156"/>
      <c r="IW18" s="156"/>
      <c r="IX18" s="156"/>
      <c r="IY18" s="156"/>
      <c r="IZ18" s="156"/>
      <c r="JA18" s="156"/>
      <c r="JB18" s="156"/>
      <c r="JC18" s="156"/>
      <c r="JD18" s="156"/>
      <c r="JE18" s="156"/>
      <c r="JF18" s="156"/>
      <c r="JG18" s="156"/>
      <c r="JH18" s="156"/>
      <c r="JI18" s="156"/>
      <c r="JJ18" s="156"/>
      <c r="JK18" s="156"/>
      <c r="JL18" s="156"/>
      <c r="JM18" s="156"/>
      <c r="JN18" s="156"/>
      <c r="JO18" s="156"/>
      <c r="JP18" s="156"/>
      <c r="JQ18" s="156"/>
      <c r="JR18" s="156"/>
      <c r="JS18" s="156"/>
      <c r="JT18" s="156"/>
      <c r="JU18" s="156"/>
      <c r="JV18" s="156"/>
      <c r="JW18" s="156"/>
      <c r="JX18" s="156"/>
      <c r="JY18" s="156"/>
      <c r="JZ18" s="156"/>
      <c r="KA18" s="156"/>
      <c r="KB18" s="156"/>
      <c r="KC18" s="156"/>
      <c r="KD18" s="156"/>
      <c r="KE18" s="156"/>
      <c r="KF18" s="156"/>
      <c r="KG18" s="156"/>
      <c r="KH18" s="156"/>
      <c r="KI18" s="156"/>
      <c r="KJ18" s="156"/>
      <c r="KK18" s="156"/>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row>
    <row r="19" spans="1:544" s="155" customFormat="1" ht="24.95" customHeight="1" x14ac:dyDescent="0.2">
      <c r="A19" s="148">
        <v>16</v>
      </c>
      <c r="B19" s="149" t="s">
        <v>220</v>
      </c>
      <c r="C19" s="150">
        <f>'[28]Q4, 2020 Debt Stock '!R22</f>
        <v>150197089834.64999</v>
      </c>
      <c r="D19" s="179">
        <f>Table38468634533267589378[[#This Row],[DEBT STOCK AS AT Q4 2020(N)]]/$C$41*100</f>
        <v>3.5880720398563728</v>
      </c>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c r="IN19" s="146"/>
      <c r="IO19" s="146"/>
      <c r="IP19" s="146"/>
      <c r="IQ19" s="146"/>
      <c r="IR19" s="146"/>
      <c r="IS19" s="146"/>
      <c r="IT19" s="146"/>
      <c r="IU19" s="146"/>
      <c r="IV19" s="146"/>
      <c r="IW19" s="146"/>
      <c r="IX19" s="146"/>
      <c r="IY19" s="146"/>
      <c r="IZ19" s="146"/>
      <c r="JA19" s="146"/>
      <c r="JB19" s="146"/>
      <c r="JC19" s="146"/>
      <c r="JD19" s="146"/>
      <c r="JE19" s="146"/>
      <c r="JF19" s="146"/>
      <c r="JG19" s="146"/>
      <c r="JH19" s="146"/>
      <c r="JI19" s="146"/>
      <c r="JJ19" s="146"/>
      <c r="JK19" s="146"/>
      <c r="JL19" s="146"/>
      <c r="JM19" s="146"/>
      <c r="JN19" s="146"/>
      <c r="JO19" s="146"/>
      <c r="JP19" s="146"/>
      <c r="JQ19" s="146"/>
      <c r="JR19" s="146"/>
      <c r="JS19" s="146"/>
      <c r="JT19" s="146"/>
      <c r="JU19" s="146"/>
      <c r="JV19" s="146"/>
      <c r="JW19" s="146"/>
      <c r="JX19" s="146"/>
      <c r="JY19" s="146"/>
      <c r="JZ19" s="146"/>
      <c r="KA19" s="146"/>
      <c r="KB19" s="146"/>
      <c r="KC19" s="146"/>
      <c r="KD19" s="146"/>
      <c r="KE19" s="146"/>
      <c r="KF19" s="146"/>
      <c r="KG19" s="146"/>
      <c r="KH19" s="146"/>
      <c r="KI19" s="146"/>
      <c r="KJ19" s="146"/>
      <c r="KK19" s="146"/>
      <c r="KL19" s="146"/>
      <c r="KM19" s="146"/>
      <c r="KN19" s="146"/>
      <c r="KO19" s="146"/>
      <c r="KP19" s="146"/>
      <c r="KQ19" s="146"/>
      <c r="KR19" s="146"/>
      <c r="KS19" s="146"/>
      <c r="KT19" s="146"/>
      <c r="KU19" s="146"/>
      <c r="KV19" s="146"/>
      <c r="KW19" s="146"/>
      <c r="KX19" s="146"/>
      <c r="KY19" s="146"/>
      <c r="KZ19" s="146"/>
      <c r="LA19" s="146"/>
      <c r="LB19" s="146"/>
      <c r="LC19" s="146"/>
      <c r="LD19" s="146"/>
      <c r="LE19" s="146"/>
      <c r="LF19" s="146"/>
      <c r="LG19" s="146"/>
      <c r="LH19" s="146"/>
      <c r="LI19" s="146"/>
      <c r="LJ19" s="146"/>
      <c r="LK19" s="146"/>
      <c r="LL19" s="146"/>
      <c r="LM19" s="146"/>
      <c r="LN19" s="146"/>
      <c r="LO19" s="146"/>
      <c r="LP19" s="146"/>
      <c r="LQ19" s="146"/>
      <c r="LR19" s="146"/>
      <c r="LS19" s="146"/>
      <c r="LT19" s="146"/>
      <c r="LU19" s="146"/>
      <c r="LV19" s="146"/>
      <c r="LW19" s="146"/>
      <c r="LX19" s="146"/>
      <c r="LY19" s="146"/>
      <c r="LZ19" s="146"/>
      <c r="MA19" s="146"/>
      <c r="MB19" s="146"/>
      <c r="MC19" s="146"/>
      <c r="MD19" s="146"/>
      <c r="ME19" s="146"/>
      <c r="MF19" s="146"/>
      <c r="MG19" s="146"/>
      <c r="MH19" s="146"/>
      <c r="MI19" s="146"/>
      <c r="MJ19" s="146"/>
      <c r="MK19" s="146"/>
      <c r="ML19" s="146"/>
      <c r="MM19" s="146"/>
      <c r="MN19" s="146"/>
      <c r="MO19" s="146"/>
      <c r="MP19" s="146"/>
      <c r="MQ19" s="146"/>
      <c r="MR19" s="146"/>
      <c r="MS19" s="146"/>
      <c r="MT19" s="146"/>
      <c r="MU19" s="146"/>
      <c r="MV19" s="146"/>
      <c r="MW19" s="146"/>
      <c r="MX19" s="146"/>
      <c r="MY19" s="146"/>
      <c r="MZ19" s="146"/>
      <c r="NA19" s="146"/>
      <c r="NB19" s="146"/>
      <c r="NC19" s="146"/>
      <c r="ND19" s="146"/>
      <c r="NE19" s="146"/>
      <c r="NF19" s="146"/>
      <c r="NG19" s="146"/>
      <c r="NH19" s="146"/>
      <c r="NI19" s="146"/>
      <c r="NJ19" s="146"/>
      <c r="NK19" s="146"/>
      <c r="NL19" s="146"/>
      <c r="NM19" s="146"/>
      <c r="NN19" s="146"/>
      <c r="NO19" s="146"/>
      <c r="NP19" s="146"/>
      <c r="NQ19" s="146"/>
      <c r="NR19" s="146"/>
      <c r="NS19" s="146"/>
      <c r="NT19" s="146"/>
      <c r="NU19" s="146"/>
      <c r="NV19" s="146"/>
      <c r="NW19" s="146"/>
      <c r="NX19" s="146"/>
      <c r="NY19" s="146"/>
      <c r="NZ19" s="146"/>
      <c r="OA19" s="146"/>
      <c r="OB19" s="146"/>
      <c r="OC19" s="146"/>
      <c r="OD19" s="146"/>
      <c r="OE19" s="146"/>
      <c r="OF19" s="146"/>
      <c r="OG19" s="146"/>
      <c r="OH19" s="146"/>
      <c r="OI19" s="146"/>
      <c r="OJ19" s="146"/>
      <c r="OK19" s="146"/>
      <c r="OL19" s="146"/>
      <c r="OM19" s="146"/>
      <c r="ON19" s="146"/>
      <c r="OO19" s="146"/>
      <c r="OP19" s="146"/>
      <c r="OQ19" s="146"/>
      <c r="OR19" s="146"/>
      <c r="OS19" s="146"/>
      <c r="OT19" s="146"/>
      <c r="OU19" s="146"/>
      <c r="OV19" s="146"/>
      <c r="OW19" s="146"/>
      <c r="OX19" s="146"/>
      <c r="OY19" s="146"/>
      <c r="OZ19" s="146"/>
      <c r="PA19" s="146"/>
      <c r="PB19" s="146"/>
      <c r="PC19" s="146"/>
      <c r="PD19" s="146"/>
      <c r="PE19" s="146"/>
      <c r="PF19" s="146"/>
      <c r="PG19" s="146"/>
      <c r="PH19" s="146"/>
      <c r="PI19" s="146"/>
      <c r="PJ19" s="146"/>
      <c r="PK19" s="146"/>
      <c r="PL19" s="146"/>
      <c r="PM19" s="146"/>
      <c r="PN19" s="146"/>
      <c r="PO19" s="146"/>
      <c r="PP19" s="146"/>
      <c r="PQ19" s="146"/>
      <c r="PR19" s="146"/>
      <c r="PS19" s="146"/>
      <c r="PT19" s="146"/>
      <c r="PU19" s="146"/>
      <c r="PV19" s="146"/>
      <c r="PW19" s="146"/>
      <c r="PX19" s="146"/>
      <c r="PY19" s="146"/>
      <c r="PZ19" s="146"/>
      <c r="QA19" s="146"/>
      <c r="QB19" s="146"/>
      <c r="QC19" s="146"/>
      <c r="QD19" s="146"/>
      <c r="QE19" s="146"/>
      <c r="QF19" s="146"/>
      <c r="QG19" s="146"/>
      <c r="QH19" s="146"/>
      <c r="QI19" s="146"/>
      <c r="QJ19" s="146"/>
      <c r="QK19" s="146"/>
      <c r="QL19" s="146"/>
      <c r="QM19" s="146"/>
      <c r="QN19" s="146"/>
      <c r="QO19" s="146"/>
      <c r="QP19" s="146"/>
      <c r="QQ19" s="146"/>
      <c r="QR19" s="146"/>
      <c r="QS19" s="146"/>
      <c r="QT19" s="146"/>
      <c r="QU19" s="146"/>
      <c r="QV19" s="146"/>
      <c r="QW19" s="146"/>
      <c r="QX19" s="146"/>
      <c r="QY19" s="146"/>
      <c r="QZ19" s="146"/>
      <c r="RA19" s="146"/>
      <c r="RB19" s="146"/>
      <c r="RC19" s="146"/>
      <c r="RD19" s="146"/>
      <c r="RE19" s="146"/>
      <c r="RF19" s="146"/>
      <c r="RG19" s="146"/>
      <c r="RH19" s="146"/>
      <c r="RI19" s="146"/>
      <c r="RJ19" s="146"/>
      <c r="RK19" s="146"/>
      <c r="RL19" s="146"/>
      <c r="RM19" s="146"/>
      <c r="RN19" s="146"/>
      <c r="RO19" s="146"/>
      <c r="RP19" s="146"/>
      <c r="RQ19" s="146"/>
      <c r="RR19" s="146"/>
      <c r="RS19" s="146"/>
      <c r="RT19" s="146"/>
      <c r="RU19" s="146"/>
      <c r="RV19" s="146"/>
      <c r="RW19" s="146"/>
      <c r="RX19" s="146"/>
      <c r="RY19" s="146"/>
      <c r="RZ19" s="146"/>
      <c r="SA19" s="146"/>
      <c r="SB19" s="146"/>
      <c r="SC19" s="146"/>
      <c r="SD19" s="146"/>
      <c r="SE19" s="146"/>
      <c r="SF19" s="146"/>
      <c r="SG19" s="146"/>
      <c r="SH19" s="146"/>
      <c r="SI19" s="146"/>
      <c r="SJ19" s="146"/>
      <c r="SK19" s="146"/>
      <c r="SL19" s="146"/>
      <c r="SM19" s="146"/>
      <c r="SN19" s="146"/>
      <c r="SO19" s="146"/>
      <c r="SP19" s="146"/>
      <c r="SQ19" s="146"/>
      <c r="SR19" s="146"/>
      <c r="SS19" s="146"/>
      <c r="ST19" s="146"/>
      <c r="SU19" s="146"/>
      <c r="SV19" s="146"/>
      <c r="SW19" s="146"/>
      <c r="SX19" s="146"/>
      <c r="SY19" s="146"/>
      <c r="SZ19" s="146"/>
      <c r="TA19" s="146"/>
      <c r="TB19" s="146"/>
      <c r="TC19" s="146"/>
      <c r="TD19" s="146"/>
      <c r="TE19" s="146"/>
      <c r="TF19" s="146"/>
      <c r="TG19" s="146"/>
      <c r="TH19" s="146"/>
      <c r="TI19" s="146"/>
      <c r="TJ19" s="146"/>
      <c r="TK19" s="146"/>
      <c r="TL19" s="146"/>
      <c r="TM19" s="146"/>
      <c r="TN19" s="146"/>
      <c r="TO19" s="146"/>
      <c r="TP19" s="146"/>
      <c r="TQ19" s="146"/>
      <c r="TR19" s="146"/>
      <c r="TS19" s="146"/>
      <c r="TT19" s="146"/>
      <c r="TU19" s="146"/>
      <c r="TV19" s="146"/>
      <c r="TW19" s="146"/>
      <c r="TX19" s="146"/>
    </row>
    <row r="20" spans="1:544" s="158" customFormat="1" ht="24.95" customHeight="1" x14ac:dyDescent="0.2">
      <c r="A20" s="152">
        <v>17</v>
      </c>
      <c r="B20" s="153" t="s">
        <v>221</v>
      </c>
      <c r="C20" s="145">
        <f>'[28]Q4, 2020 Debt Stock '!R23</f>
        <v>30969503688.700001</v>
      </c>
      <c r="D20" s="178">
        <f>Table38468634533267589378[[#This Row],[DEBT STOCK AS AT Q4 2020(N)]]/$C$41*100</f>
        <v>0.73983331099147609</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c r="GW20" s="156"/>
      <c r="GX20" s="156"/>
      <c r="GY20" s="156"/>
      <c r="GZ20" s="156"/>
      <c r="HA20" s="156"/>
      <c r="HB20" s="156"/>
      <c r="HC20" s="156"/>
      <c r="HD20" s="156"/>
      <c r="HE20" s="156"/>
      <c r="HF20" s="156"/>
      <c r="HG20" s="156"/>
      <c r="HH20" s="156"/>
      <c r="HI20" s="156"/>
      <c r="HJ20" s="156"/>
      <c r="HK20" s="156"/>
      <c r="HL20" s="156"/>
      <c r="HM20" s="156"/>
      <c r="HN20" s="156"/>
      <c r="HO20" s="156"/>
      <c r="HP20" s="156"/>
      <c r="HQ20" s="156"/>
      <c r="HR20" s="156"/>
      <c r="HS20" s="156"/>
      <c r="HT20" s="156"/>
      <c r="HU20" s="156"/>
      <c r="HV20" s="156"/>
      <c r="HW20" s="156"/>
      <c r="HX20" s="156"/>
      <c r="HY20" s="156"/>
      <c r="HZ20" s="156"/>
      <c r="IA20" s="156"/>
      <c r="IB20" s="156"/>
      <c r="IC20" s="156"/>
      <c r="ID20" s="156"/>
      <c r="IE20" s="156"/>
      <c r="IF20" s="156"/>
      <c r="IG20" s="156"/>
      <c r="IH20" s="156"/>
      <c r="II20" s="156"/>
      <c r="IJ20" s="156"/>
      <c r="IK20" s="156"/>
      <c r="IL20" s="156"/>
      <c r="IM20" s="156"/>
      <c r="IN20" s="156"/>
      <c r="IO20" s="156"/>
      <c r="IP20" s="156"/>
      <c r="IQ20" s="156"/>
      <c r="IR20" s="156"/>
      <c r="IS20" s="156"/>
      <c r="IT20" s="156"/>
      <c r="IU20" s="156"/>
      <c r="IV20" s="156"/>
      <c r="IW20" s="156"/>
      <c r="IX20" s="156"/>
      <c r="IY20" s="156"/>
      <c r="IZ20" s="156"/>
      <c r="JA20" s="156"/>
      <c r="JB20" s="156"/>
      <c r="JC20" s="156"/>
      <c r="JD20" s="156"/>
      <c r="JE20" s="156"/>
      <c r="JF20" s="156"/>
      <c r="JG20" s="156"/>
      <c r="JH20" s="156"/>
      <c r="JI20" s="156"/>
      <c r="JJ20" s="156"/>
      <c r="JK20" s="156"/>
      <c r="JL20" s="156"/>
      <c r="JM20" s="156"/>
      <c r="JN20" s="156"/>
      <c r="JO20" s="156"/>
      <c r="JP20" s="156"/>
      <c r="JQ20" s="156"/>
      <c r="JR20" s="156"/>
      <c r="JS20" s="156"/>
      <c r="JT20" s="156"/>
      <c r="JU20" s="156"/>
      <c r="JV20" s="156"/>
      <c r="JW20" s="156"/>
      <c r="JX20" s="156"/>
      <c r="JY20" s="156"/>
      <c r="JZ20" s="156"/>
      <c r="KA20" s="156"/>
      <c r="KB20" s="156"/>
      <c r="KC20" s="156"/>
      <c r="KD20" s="156"/>
      <c r="KE20" s="156"/>
      <c r="KF20" s="156"/>
      <c r="KG20" s="156"/>
      <c r="KH20" s="156"/>
      <c r="KI20" s="156"/>
      <c r="KJ20" s="156"/>
      <c r="KK20" s="156"/>
      <c r="KL20" s="156"/>
      <c r="KM20" s="156"/>
      <c r="KN20" s="156"/>
      <c r="KO20" s="156"/>
      <c r="KP20" s="156"/>
      <c r="KQ20" s="156"/>
      <c r="KR20" s="156"/>
      <c r="KS20" s="156"/>
      <c r="KT20" s="156"/>
      <c r="KU20" s="156"/>
      <c r="KV20" s="156"/>
      <c r="KW20" s="156"/>
      <c r="KX20" s="156"/>
      <c r="KY20" s="156"/>
      <c r="KZ20" s="156"/>
      <c r="LA20" s="156"/>
      <c r="LB20" s="156"/>
      <c r="LC20" s="156"/>
      <c r="LD20" s="156"/>
      <c r="LE20" s="156"/>
      <c r="LF20" s="156"/>
      <c r="LG20" s="156"/>
      <c r="LH20" s="156"/>
      <c r="LI20" s="156"/>
      <c r="LJ20" s="156"/>
      <c r="LK20" s="156"/>
      <c r="LL20" s="156"/>
      <c r="LM20" s="156"/>
      <c r="LN20" s="156"/>
      <c r="LO20" s="156"/>
      <c r="LP20" s="156"/>
      <c r="LQ20" s="156"/>
      <c r="LR20" s="156"/>
      <c r="LS20" s="156"/>
      <c r="LT20" s="156"/>
      <c r="LU20" s="156"/>
      <c r="LV20" s="156"/>
      <c r="LW20" s="156"/>
      <c r="LX20" s="156"/>
      <c r="LY20" s="156"/>
      <c r="LZ20" s="156"/>
      <c r="MA20" s="156"/>
      <c r="MB20" s="156"/>
      <c r="MC20" s="156"/>
      <c r="MD20" s="156"/>
      <c r="ME20" s="156"/>
      <c r="MF20" s="156"/>
      <c r="MG20" s="156"/>
      <c r="MH20" s="156"/>
      <c r="MI20" s="156"/>
      <c r="MJ20" s="156"/>
      <c r="MK20" s="156"/>
      <c r="ML20" s="156"/>
      <c r="MM20" s="156"/>
      <c r="MN20" s="156"/>
      <c r="MO20" s="156"/>
      <c r="MP20" s="156"/>
      <c r="MQ20" s="156"/>
      <c r="MR20" s="156"/>
      <c r="MS20" s="156"/>
      <c r="MT20" s="156"/>
      <c r="MU20" s="156"/>
      <c r="MV20" s="156"/>
      <c r="MW20" s="156"/>
      <c r="MX20" s="156"/>
      <c r="MY20" s="156"/>
      <c r="MZ20" s="156"/>
      <c r="NA20" s="156"/>
      <c r="NB20" s="156"/>
      <c r="NC20" s="156"/>
      <c r="ND20" s="156"/>
      <c r="NE20" s="156"/>
      <c r="NF20" s="156"/>
      <c r="NG20" s="156"/>
      <c r="NH20" s="156"/>
      <c r="NI20" s="156"/>
      <c r="NJ20" s="156"/>
      <c r="NK20" s="156"/>
      <c r="NL20" s="156"/>
      <c r="NM20" s="156"/>
      <c r="NN20" s="156"/>
      <c r="NO20" s="156"/>
      <c r="NP20" s="156"/>
      <c r="NQ20" s="156"/>
      <c r="NR20" s="156"/>
      <c r="NS20" s="156"/>
      <c r="NT20" s="156"/>
      <c r="NU20" s="156"/>
      <c r="NV20" s="156"/>
      <c r="NW20" s="156"/>
      <c r="NX20" s="156"/>
      <c r="NY20" s="156"/>
      <c r="NZ20" s="156"/>
      <c r="OA20" s="156"/>
      <c r="OB20" s="156"/>
      <c r="OC20" s="156"/>
      <c r="OD20" s="156"/>
      <c r="OE20" s="156"/>
      <c r="OF20" s="156"/>
      <c r="OG20" s="156"/>
      <c r="OH20" s="156"/>
      <c r="OI20" s="156"/>
      <c r="OJ20" s="156"/>
      <c r="OK20" s="156"/>
      <c r="OL20" s="156"/>
      <c r="OM20" s="156"/>
      <c r="ON20" s="156"/>
      <c r="OO20" s="156"/>
      <c r="OP20" s="156"/>
      <c r="OQ20" s="156"/>
      <c r="OR20" s="156"/>
      <c r="OS20" s="156"/>
      <c r="OT20" s="156"/>
      <c r="OU20" s="156"/>
      <c r="OV20" s="156"/>
      <c r="OW20" s="156"/>
      <c r="OX20" s="156"/>
      <c r="OY20" s="156"/>
      <c r="OZ20" s="156"/>
      <c r="PA20" s="156"/>
      <c r="PB20" s="156"/>
      <c r="PC20" s="156"/>
      <c r="PD20" s="156"/>
      <c r="PE20" s="156"/>
      <c r="PF20" s="156"/>
      <c r="PG20" s="156"/>
      <c r="PH20" s="156"/>
      <c r="PI20" s="156"/>
      <c r="PJ20" s="156"/>
      <c r="PK20" s="156"/>
      <c r="PL20" s="156"/>
      <c r="PM20" s="156"/>
      <c r="PN20" s="156"/>
      <c r="PO20" s="156"/>
      <c r="PP20" s="156"/>
      <c r="PQ20" s="156"/>
      <c r="PR20" s="156"/>
      <c r="PS20" s="156"/>
      <c r="PT20" s="156"/>
      <c r="PU20" s="156"/>
      <c r="PV20" s="156"/>
      <c r="PW20" s="156"/>
      <c r="PX20" s="156"/>
      <c r="PY20" s="156"/>
      <c r="PZ20" s="156"/>
      <c r="QA20" s="156"/>
      <c r="QB20" s="156"/>
      <c r="QC20" s="156"/>
      <c r="QD20" s="156"/>
      <c r="QE20" s="156"/>
      <c r="QF20" s="156"/>
      <c r="QG20" s="156"/>
      <c r="QH20" s="156"/>
      <c r="QI20" s="156"/>
      <c r="QJ20" s="156"/>
      <c r="QK20" s="156"/>
      <c r="QL20" s="156"/>
      <c r="QM20" s="156"/>
      <c r="QN20" s="156"/>
      <c r="QO20" s="156"/>
      <c r="QP20" s="156"/>
      <c r="QQ20" s="156"/>
      <c r="QR20" s="156"/>
      <c r="QS20" s="156"/>
      <c r="QT20" s="156"/>
      <c r="QU20" s="156"/>
      <c r="QV20" s="156"/>
      <c r="QW20" s="156"/>
      <c r="QX20" s="156"/>
      <c r="QY20" s="156"/>
      <c r="QZ20" s="156"/>
      <c r="RA20" s="156"/>
      <c r="RB20" s="156"/>
      <c r="RC20" s="156"/>
      <c r="RD20" s="156"/>
      <c r="RE20" s="156"/>
      <c r="RF20" s="156"/>
      <c r="RG20" s="156"/>
      <c r="RH20" s="156"/>
      <c r="RI20" s="156"/>
      <c r="RJ20" s="156"/>
      <c r="RK20" s="156"/>
      <c r="RL20" s="156"/>
      <c r="RM20" s="156"/>
      <c r="RN20" s="156"/>
      <c r="RO20" s="156"/>
      <c r="RP20" s="156"/>
      <c r="RQ20" s="156"/>
      <c r="RR20" s="156"/>
      <c r="RS20" s="156"/>
      <c r="RT20" s="156"/>
      <c r="RU20" s="156"/>
      <c r="RV20" s="156"/>
      <c r="RW20" s="156"/>
      <c r="RX20" s="156"/>
      <c r="RY20" s="156"/>
      <c r="RZ20" s="156"/>
      <c r="SA20" s="156"/>
      <c r="SB20" s="156"/>
      <c r="SC20" s="156"/>
      <c r="SD20" s="156"/>
      <c r="SE20" s="156"/>
      <c r="SF20" s="156"/>
      <c r="SG20" s="156"/>
      <c r="SH20" s="156"/>
      <c r="SI20" s="156"/>
      <c r="SJ20" s="156"/>
      <c r="SK20" s="156"/>
      <c r="SL20" s="156"/>
      <c r="SM20" s="156"/>
      <c r="SN20" s="156"/>
      <c r="SO20" s="156"/>
      <c r="SP20" s="156"/>
      <c r="SQ20" s="156"/>
      <c r="SR20" s="156"/>
      <c r="SS20" s="156"/>
      <c r="ST20" s="156"/>
      <c r="SU20" s="156"/>
      <c r="SV20" s="156"/>
      <c r="SW20" s="156"/>
      <c r="SX20" s="156"/>
      <c r="SY20" s="156"/>
      <c r="SZ20" s="156"/>
      <c r="TA20" s="156"/>
      <c r="TB20" s="156"/>
      <c r="TC20" s="156"/>
      <c r="TD20" s="156"/>
      <c r="TE20" s="156"/>
      <c r="TF20" s="156"/>
      <c r="TG20" s="156"/>
      <c r="TH20" s="156"/>
      <c r="TI20" s="156"/>
      <c r="TJ20" s="156"/>
      <c r="TK20" s="156"/>
      <c r="TL20" s="156"/>
      <c r="TM20" s="156"/>
      <c r="TN20" s="156"/>
      <c r="TO20" s="156"/>
      <c r="TP20" s="156"/>
      <c r="TQ20" s="156"/>
      <c r="TR20" s="156"/>
      <c r="TS20" s="156"/>
      <c r="TT20" s="156"/>
      <c r="TU20" s="156"/>
      <c r="TV20" s="156"/>
      <c r="TW20" s="156"/>
      <c r="TX20" s="156"/>
    </row>
    <row r="21" spans="1:544" s="155" customFormat="1" ht="24.95" customHeight="1" x14ac:dyDescent="0.2">
      <c r="A21" s="148">
        <v>18</v>
      </c>
      <c r="B21" s="149" t="s">
        <v>222</v>
      </c>
      <c r="C21" s="150">
        <f>'[28]Q4, 2020 Debt Stock '!R24</f>
        <v>68754361083.75</v>
      </c>
      <c r="D21" s="179">
        <f>Table38468634533267589378[[#This Row],[DEBT STOCK AS AT Q4 2020(N)]]/$C$41*100</f>
        <v>1.6424792310848129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c r="IF21" s="146"/>
      <c r="IG21" s="146"/>
      <c r="IH21" s="146"/>
      <c r="II21" s="146"/>
      <c r="IJ21" s="146"/>
      <c r="IK21" s="146"/>
      <c r="IL21" s="146"/>
      <c r="IM21" s="146"/>
      <c r="IN21" s="146"/>
      <c r="IO21" s="146"/>
      <c r="IP21" s="146"/>
      <c r="IQ21" s="146"/>
      <c r="IR21" s="146"/>
      <c r="IS21" s="146"/>
      <c r="IT21" s="146"/>
      <c r="IU21" s="146"/>
      <c r="IV21" s="146"/>
      <c r="IW21" s="146"/>
      <c r="IX21" s="146"/>
      <c r="IY21" s="146"/>
      <c r="IZ21" s="146"/>
      <c r="JA21" s="146"/>
      <c r="JB21" s="146"/>
      <c r="JC21" s="146"/>
      <c r="JD21" s="146"/>
      <c r="JE21" s="146"/>
      <c r="JF21" s="146"/>
      <c r="JG21" s="146"/>
      <c r="JH21" s="146"/>
      <c r="JI21" s="146"/>
      <c r="JJ21" s="146"/>
      <c r="JK21" s="146"/>
      <c r="JL21" s="146"/>
      <c r="JM21" s="146"/>
      <c r="JN21" s="146"/>
      <c r="JO21" s="146"/>
      <c r="JP21" s="146"/>
      <c r="JQ21" s="146"/>
      <c r="JR21" s="146"/>
      <c r="JS21" s="146"/>
      <c r="JT21" s="146"/>
      <c r="JU21" s="146"/>
      <c r="JV21" s="146"/>
      <c r="JW21" s="146"/>
      <c r="JX21" s="146"/>
      <c r="JY21" s="146"/>
      <c r="JZ21" s="146"/>
      <c r="KA21" s="146"/>
      <c r="KB21" s="146"/>
      <c r="KC21" s="146"/>
      <c r="KD21" s="146"/>
      <c r="KE21" s="146"/>
      <c r="KF21" s="146"/>
      <c r="KG21" s="146"/>
      <c r="KH21" s="146"/>
      <c r="KI21" s="146"/>
      <c r="KJ21" s="146"/>
      <c r="KK21" s="146"/>
      <c r="KL21" s="146"/>
      <c r="KM21" s="146"/>
      <c r="KN21" s="146"/>
      <c r="KO21" s="146"/>
      <c r="KP21" s="146"/>
      <c r="KQ21" s="146"/>
      <c r="KR21" s="146"/>
      <c r="KS21" s="146"/>
      <c r="KT21" s="146"/>
      <c r="KU21" s="146"/>
      <c r="KV21" s="146"/>
      <c r="KW21" s="146"/>
      <c r="KX21" s="146"/>
      <c r="KY21" s="146"/>
      <c r="KZ21" s="146"/>
      <c r="LA21" s="146"/>
      <c r="LB21" s="146"/>
      <c r="LC21" s="146"/>
      <c r="LD21" s="146"/>
      <c r="LE21" s="146"/>
      <c r="LF21" s="146"/>
      <c r="LG21" s="146"/>
      <c r="LH21" s="146"/>
      <c r="LI21" s="146"/>
      <c r="LJ21" s="146"/>
      <c r="LK21" s="146"/>
      <c r="LL21" s="146"/>
      <c r="LM21" s="146"/>
      <c r="LN21" s="146"/>
      <c r="LO21" s="146"/>
      <c r="LP21" s="146"/>
      <c r="LQ21" s="146"/>
      <c r="LR21" s="146"/>
      <c r="LS21" s="146"/>
      <c r="LT21" s="146"/>
      <c r="LU21" s="146"/>
      <c r="LV21" s="146"/>
      <c r="LW21" s="146"/>
      <c r="LX21" s="146"/>
      <c r="LY21" s="146"/>
      <c r="LZ21" s="146"/>
      <c r="MA21" s="146"/>
      <c r="MB21" s="146"/>
      <c r="MC21" s="146"/>
      <c r="MD21" s="146"/>
      <c r="ME21" s="146"/>
      <c r="MF21" s="146"/>
      <c r="MG21" s="146"/>
      <c r="MH21" s="146"/>
      <c r="MI21" s="146"/>
      <c r="MJ21" s="146"/>
      <c r="MK21" s="146"/>
      <c r="ML21" s="146"/>
      <c r="MM21" s="146"/>
      <c r="MN21" s="146"/>
      <c r="MO21" s="146"/>
      <c r="MP21" s="146"/>
      <c r="MQ21" s="146"/>
      <c r="MR21" s="146"/>
      <c r="MS21" s="146"/>
      <c r="MT21" s="146"/>
      <c r="MU21" s="146"/>
      <c r="MV21" s="146"/>
      <c r="MW21" s="146"/>
      <c r="MX21" s="146"/>
      <c r="MY21" s="146"/>
      <c r="MZ21" s="146"/>
      <c r="NA21" s="146"/>
      <c r="NB21" s="146"/>
      <c r="NC21" s="146"/>
      <c r="ND21" s="146"/>
      <c r="NE21" s="146"/>
      <c r="NF21" s="146"/>
      <c r="NG21" s="146"/>
      <c r="NH21" s="146"/>
      <c r="NI21" s="146"/>
      <c r="NJ21" s="146"/>
      <c r="NK21" s="146"/>
      <c r="NL21" s="146"/>
      <c r="NM21" s="146"/>
      <c r="NN21" s="146"/>
      <c r="NO21" s="146"/>
      <c r="NP21" s="146"/>
      <c r="NQ21" s="146"/>
      <c r="NR21" s="146"/>
      <c r="NS21" s="146"/>
      <c r="NT21" s="146"/>
      <c r="NU21" s="146"/>
      <c r="NV21" s="146"/>
      <c r="NW21" s="146"/>
      <c r="NX21" s="146"/>
      <c r="NY21" s="146"/>
      <c r="NZ21" s="146"/>
      <c r="OA21" s="146"/>
      <c r="OB21" s="146"/>
      <c r="OC21" s="146"/>
      <c r="OD21" s="146"/>
      <c r="OE21" s="146"/>
      <c r="OF21" s="146"/>
      <c r="OG21" s="146"/>
      <c r="OH21" s="146"/>
      <c r="OI21" s="146"/>
      <c r="OJ21" s="146"/>
      <c r="OK21" s="146"/>
      <c r="OL21" s="146"/>
      <c r="OM21" s="146"/>
      <c r="ON21" s="146"/>
      <c r="OO21" s="146"/>
      <c r="OP21" s="146"/>
      <c r="OQ21" s="146"/>
      <c r="OR21" s="146"/>
      <c r="OS21" s="146"/>
      <c r="OT21" s="146"/>
      <c r="OU21" s="146"/>
      <c r="OV21" s="146"/>
      <c r="OW21" s="146"/>
      <c r="OX21" s="146"/>
      <c r="OY21" s="146"/>
      <c r="OZ21" s="146"/>
      <c r="PA21" s="146"/>
      <c r="PB21" s="146"/>
      <c r="PC21" s="146"/>
      <c r="PD21" s="146"/>
      <c r="PE21" s="146"/>
      <c r="PF21" s="146"/>
      <c r="PG21" s="146"/>
      <c r="PH21" s="146"/>
      <c r="PI21" s="146"/>
      <c r="PJ21" s="146"/>
      <c r="PK21" s="146"/>
      <c r="PL21" s="146"/>
      <c r="PM21" s="146"/>
      <c r="PN21" s="146"/>
      <c r="PO21" s="146"/>
      <c r="PP21" s="146"/>
      <c r="PQ21" s="146"/>
      <c r="PR21" s="146"/>
      <c r="PS21" s="146"/>
      <c r="PT21" s="146"/>
      <c r="PU21" s="146"/>
      <c r="PV21" s="146"/>
      <c r="PW21" s="146"/>
      <c r="PX21" s="146"/>
      <c r="PY21" s="146"/>
      <c r="PZ21" s="146"/>
      <c r="QA21" s="146"/>
      <c r="QB21" s="146"/>
      <c r="QC21" s="146"/>
      <c r="QD21" s="146"/>
      <c r="QE21" s="146"/>
      <c r="QF21" s="146"/>
      <c r="QG21" s="146"/>
      <c r="QH21" s="146"/>
      <c r="QI21" s="146"/>
      <c r="QJ21" s="146"/>
      <c r="QK21" s="146"/>
      <c r="QL21" s="146"/>
      <c r="QM21" s="146"/>
      <c r="QN21" s="146"/>
      <c r="QO21" s="146"/>
      <c r="QP21" s="146"/>
      <c r="QQ21" s="146"/>
      <c r="QR21" s="146"/>
      <c r="QS21" s="146"/>
      <c r="QT21" s="146"/>
      <c r="QU21" s="146"/>
      <c r="QV21" s="146"/>
      <c r="QW21" s="146"/>
      <c r="QX21" s="146"/>
      <c r="QY21" s="146"/>
      <c r="QZ21" s="146"/>
      <c r="RA21" s="146"/>
      <c r="RB21" s="146"/>
      <c r="RC21" s="146"/>
      <c r="RD21" s="146"/>
      <c r="RE21" s="146"/>
      <c r="RF21" s="146"/>
      <c r="RG21" s="146"/>
      <c r="RH21" s="146"/>
      <c r="RI21" s="146"/>
      <c r="RJ21" s="146"/>
      <c r="RK21" s="146"/>
      <c r="RL21" s="146"/>
      <c r="RM21" s="146"/>
      <c r="RN21" s="146"/>
      <c r="RO21" s="146"/>
      <c r="RP21" s="146"/>
      <c r="RQ21" s="146"/>
      <c r="RR21" s="146"/>
      <c r="RS21" s="146"/>
      <c r="RT21" s="146"/>
      <c r="RU21" s="146"/>
      <c r="RV21" s="146"/>
      <c r="RW21" s="146"/>
      <c r="RX21" s="146"/>
      <c r="RY21" s="146"/>
      <c r="RZ21" s="146"/>
      <c r="SA21" s="146"/>
      <c r="SB21" s="146"/>
      <c r="SC21" s="146"/>
      <c r="SD21" s="146"/>
      <c r="SE21" s="146"/>
      <c r="SF21" s="146"/>
      <c r="SG21" s="146"/>
      <c r="SH21" s="146"/>
      <c r="SI21" s="146"/>
      <c r="SJ21" s="146"/>
      <c r="SK21" s="146"/>
      <c r="SL21" s="146"/>
      <c r="SM21" s="146"/>
      <c r="SN21" s="146"/>
      <c r="SO21" s="146"/>
      <c r="SP21" s="146"/>
      <c r="SQ21" s="146"/>
      <c r="SR21" s="146"/>
      <c r="SS21" s="146"/>
      <c r="ST21" s="146"/>
      <c r="SU21" s="146"/>
      <c r="SV21" s="146"/>
      <c r="SW21" s="146"/>
      <c r="SX21" s="146"/>
      <c r="SY21" s="146"/>
      <c r="SZ21" s="146"/>
      <c r="TA21" s="146"/>
      <c r="TB21" s="146"/>
      <c r="TC21" s="146"/>
      <c r="TD21" s="146"/>
      <c r="TE21" s="146"/>
      <c r="TF21" s="146"/>
      <c r="TG21" s="146"/>
      <c r="TH21" s="146"/>
      <c r="TI21" s="146"/>
      <c r="TJ21" s="146"/>
      <c r="TK21" s="146"/>
      <c r="TL21" s="146"/>
      <c r="TM21" s="146"/>
      <c r="TN21" s="146"/>
      <c r="TO21" s="146"/>
      <c r="TP21" s="146"/>
      <c r="TQ21" s="146"/>
      <c r="TR21" s="146"/>
      <c r="TS21" s="146"/>
      <c r="TT21" s="146"/>
      <c r="TU21" s="146"/>
      <c r="TV21" s="146"/>
      <c r="TW21" s="146"/>
      <c r="TX21" s="146"/>
    </row>
    <row r="22" spans="1:544" s="154" customFormat="1" ht="24.95" customHeight="1" x14ac:dyDescent="0.2">
      <c r="A22" s="152">
        <v>19</v>
      </c>
      <c r="B22" s="153" t="s">
        <v>223</v>
      </c>
      <c r="C22" s="145">
        <f>'[28]Q4, 2020 Debt Stock '!R25</f>
        <v>116934604599.61467</v>
      </c>
      <c r="D22" s="178">
        <f>Table38468634533267589378[[#This Row],[DEBT STOCK AS AT Q4 2020(N)]]/$C$41*100</f>
        <v>2.7934614826255069</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6"/>
      <c r="GB22" s="146"/>
      <c r="GC22" s="146"/>
      <c r="GD22" s="146"/>
      <c r="GE22" s="146"/>
      <c r="GF22" s="146"/>
      <c r="GG22" s="146"/>
      <c r="GH22" s="146"/>
      <c r="GI22" s="146"/>
      <c r="GJ22" s="146"/>
      <c r="GK22" s="146"/>
      <c r="GL22" s="146"/>
      <c r="GM22" s="146"/>
      <c r="GN22" s="146"/>
      <c r="GO22" s="146"/>
      <c r="GP22" s="146"/>
      <c r="GQ22" s="146"/>
      <c r="GR22" s="146"/>
      <c r="GS22" s="146"/>
      <c r="GT22" s="146"/>
      <c r="GU22" s="146"/>
      <c r="GV22" s="146"/>
      <c r="GW22" s="146"/>
      <c r="GX22" s="146"/>
      <c r="GY22" s="146"/>
      <c r="GZ22" s="146"/>
      <c r="HA22" s="146"/>
      <c r="HB22" s="146"/>
      <c r="HC22" s="146"/>
      <c r="HD22" s="146"/>
      <c r="HE22" s="146"/>
      <c r="HF22" s="146"/>
      <c r="HG22" s="146"/>
      <c r="HH22" s="146"/>
      <c r="HI22" s="146"/>
      <c r="HJ22" s="146"/>
      <c r="HK22" s="146"/>
      <c r="HL22" s="146"/>
      <c r="HM22" s="146"/>
      <c r="HN22" s="146"/>
      <c r="HO22" s="146"/>
      <c r="HP22" s="146"/>
      <c r="HQ22" s="146"/>
      <c r="HR22" s="146"/>
      <c r="HS22" s="146"/>
      <c r="HT22" s="146"/>
      <c r="HU22" s="146"/>
      <c r="HV22" s="146"/>
      <c r="HW22" s="146"/>
      <c r="HX22" s="146"/>
      <c r="HY22" s="146"/>
      <c r="HZ22" s="146"/>
      <c r="IA22" s="146"/>
      <c r="IB22" s="146"/>
      <c r="IC22" s="146"/>
      <c r="ID22" s="146"/>
      <c r="IE22" s="146"/>
      <c r="IF22" s="146"/>
      <c r="IG22" s="146"/>
      <c r="IH22" s="146"/>
      <c r="II22" s="146"/>
      <c r="IJ22" s="146"/>
      <c r="IK22" s="146"/>
      <c r="IL22" s="146"/>
      <c r="IM22" s="146"/>
      <c r="IN22" s="146"/>
      <c r="IO22" s="146"/>
      <c r="IP22" s="146"/>
      <c r="IQ22" s="146"/>
      <c r="IR22" s="146"/>
      <c r="IS22" s="146"/>
      <c r="IT22" s="146"/>
      <c r="IU22" s="146"/>
      <c r="IV22" s="146"/>
      <c r="IW22" s="146"/>
      <c r="IX22" s="146"/>
      <c r="IY22" s="146"/>
      <c r="IZ22" s="146"/>
      <c r="JA22" s="146"/>
      <c r="JB22" s="146"/>
      <c r="JC22" s="146"/>
      <c r="JD22" s="146"/>
      <c r="JE22" s="146"/>
      <c r="JF22" s="146"/>
      <c r="JG22" s="146"/>
      <c r="JH22" s="146"/>
      <c r="JI22" s="146"/>
      <c r="JJ22" s="146"/>
      <c r="JK22" s="146"/>
      <c r="JL22" s="146"/>
      <c r="JM22" s="146"/>
      <c r="JN22" s="146"/>
      <c r="JO22" s="146"/>
      <c r="JP22" s="146"/>
      <c r="JQ22" s="146"/>
      <c r="JR22" s="146"/>
      <c r="JS22" s="146"/>
      <c r="JT22" s="146"/>
      <c r="JU22" s="146"/>
      <c r="JV22" s="146"/>
      <c r="JW22" s="146"/>
      <c r="JX22" s="146"/>
      <c r="JY22" s="146"/>
      <c r="JZ22" s="146"/>
      <c r="KA22" s="146"/>
      <c r="KB22" s="146"/>
      <c r="KC22" s="146"/>
      <c r="KD22" s="146"/>
      <c r="KE22" s="146"/>
      <c r="KF22" s="146"/>
      <c r="KG22" s="146"/>
      <c r="KH22" s="146"/>
      <c r="KI22" s="146"/>
      <c r="KJ22" s="146"/>
      <c r="KK22" s="146"/>
      <c r="KL22" s="146"/>
      <c r="KM22" s="146"/>
      <c r="KN22" s="146"/>
      <c r="KO22" s="146"/>
      <c r="KP22" s="146"/>
      <c r="KQ22" s="146"/>
      <c r="KR22" s="146"/>
      <c r="KS22" s="146"/>
      <c r="KT22" s="146"/>
      <c r="KU22" s="146"/>
      <c r="KV22" s="146"/>
      <c r="KW22" s="146"/>
      <c r="KX22" s="146"/>
      <c r="KY22" s="146"/>
      <c r="KZ22" s="146"/>
      <c r="LA22" s="146"/>
      <c r="LB22" s="146"/>
      <c r="LC22" s="146"/>
      <c r="LD22" s="146"/>
      <c r="LE22" s="146"/>
      <c r="LF22" s="146"/>
      <c r="LG22" s="146"/>
      <c r="LH22" s="146"/>
      <c r="LI22" s="146"/>
      <c r="LJ22" s="146"/>
      <c r="LK22" s="146"/>
      <c r="LL22" s="146"/>
      <c r="LM22" s="146"/>
      <c r="LN22" s="146"/>
      <c r="LO22" s="146"/>
      <c r="LP22" s="146"/>
      <c r="LQ22" s="146"/>
      <c r="LR22" s="146"/>
      <c r="LS22" s="146"/>
      <c r="LT22" s="146"/>
      <c r="LU22" s="146"/>
      <c r="LV22" s="146"/>
      <c r="LW22" s="146"/>
      <c r="LX22" s="146"/>
      <c r="LY22" s="146"/>
      <c r="LZ22" s="146"/>
      <c r="MA22" s="146"/>
      <c r="MB22" s="146"/>
      <c r="MC22" s="146"/>
      <c r="MD22" s="146"/>
      <c r="ME22" s="146"/>
      <c r="MF22" s="146"/>
      <c r="MG22" s="146"/>
      <c r="MH22" s="146"/>
      <c r="MI22" s="146"/>
      <c r="MJ22" s="146"/>
      <c r="MK22" s="146"/>
      <c r="ML22" s="146"/>
      <c r="MM22" s="146"/>
      <c r="MN22" s="146"/>
      <c r="MO22" s="146"/>
      <c r="MP22" s="146"/>
      <c r="MQ22" s="146"/>
      <c r="MR22" s="146"/>
      <c r="MS22" s="146"/>
      <c r="MT22" s="146"/>
      <c r="MU22" s="146"/>
      <c r="MV22" s="146"/>
      <c r="MW22" s="146"/>
      <c r="MX22" s="146"/>
      <c r="MY22" s="146"/>
      <c r="MZ22" s="146"/>
      <c r="NA22" s="146"/>
      <c r="NB22" s="146"/>
      <c r="NC22" s="146"/>
      <c r="ND22" s="146"/>
      <c r="NE22" s="146"/>
      <c r="NF22" s="146"/>
      <c r="NG22" s="146"/>
      <c r="NH22" s="146"/>
      <c r="NI22" s="146"/>
      <c r="NJ22" s="146"/>
      <c r="NK22" s="146"/>
      <c r="NL22" s="146"/>
      <c r="NM22" s="146"/>
      <c r="NN22" s="146"/>
      <c r="NO22" s="146"/>
      <c r="NP22" s="146"/>
      <c r="NQ22" s="146"/>
      <c r="NR22" s="146"/>
      <c r="NS22" s="146"/>
      <c r="NT22" s="146"/>
      <c r="NU22" s="146"/>
      <c r="NV22" s="146"/>
      <c r="NW22" s="146"/>
      <c r="NX22" s="146"/>
      <c r="NY22" s="146"/>
      <c r="NZ22" s="146"/>
      <c r="OA22" s="146"/>
      <c r="OB22" s="146"/>
      <c r="OC22" s="146"/>
      <c r="OD22" s="146"/>
      <c r="OE22" s="146"/>
      <c r="OF22" s="146"/>
      <c r="OG22" s="146"/>
      <c r="OH22" s="146"/>
      <c r="OI22" s="146"/>
      <c r="OJ22" s="146"/>
      <c r="OK22" s="146"/>
      <c r="OL22" s="146"/>
      <c r="OM22" s="146"/>
      <c r="ON22" s="146"/>
      <c r="OO22" s="146"/>
      <c r="OP22" s="146"/>
      <c r="OQ22" s="146"/>
      <c r="OR22" s="146"/>
      <c r="OS22" s="146"/>
      <c r="OT22" s="146"/>
      <c r="OU22" s="146"/>
      <c r="OV22" s="146"/>
      <c r="OW22" s="146"/>
      <c r="OX22" s="146"/>
      <c r="OY22" s="146"/>
      <c r="OZ22" s="146"/>
      <c r="PA22" s="146"/>
      <c r="PB22" s="146"/>
      <c r="PC22" s="146"/>
      <c r="PD22" s="146"/>
      <c r="PE22" s="146"/>
      <c r="PF22" s="146"/>
      <c r="PG22" s="146"/>
      <c r="PH22" s="146"/>
      <c r="PI22" s="146"/>
      <c r="PJ22" s="146"/>
      <c r="PK22" s="146"/>
      <c r="PL22" s="146"/>
      <c r="PM22" s="146"/>
      <c r="PN22" s="146"/>
      <c r="PO22" s="146"/>
      <c r="PP22" s="146"/>
      <c r="PQ22" s="146"/>
      <c r="PR22" s="146"/>
      <c r="PS22" s="146"/>
      <c r="PT22" s="146"/>
      <c r="PU22" s="146"/>
      <c r="PV22" s="146"/>
      <c r="PW22" s="146"/>
      <c r="PX22" s="146"/>
      <c r="PY22" s="146"/>
      <c r="PZ22" s="146"/>
      <c r="QA22" s="146"/>
      <c r="QB22" s="146"/>
      <c r="QC22" s="146"/>
      <c r="QD22" s="146"/>
      <c r="QE22" s="146"/>
      <c r="QF22" s="146"/>
      <c r="QG22" s="146"/>
      <c r="QH22" s="146"/>
      <c r="QI22" s="146"/>
      <c r="QJ22" s="146"/>
      <c r="QK22" s="146"/>
      <c r="QL22" s="146"/>
      <c r="QM22" s="146"/>
      <c r="QN22" s="146"/>
      <c r="QO22" s="146"/>
      <c r="QP22" s="146"/>
      <c r="QQ22" s="146"/>
      <c r="QR22" s="146"/>
      <c r="QS22" s="146"/>
      <c r="QT22" s="146"/>
      <c r="QU22" s="146"/>
      <c r="QV22" s="146"/>
      <c r="QW22" s="146"/>
      <c r="QX22" s="146"/>
      <c r="QY22" s="146"/>
      <c r="QZ22" s="146"/>
      <c r="RA22" s="146"/>
      <c r="RB22" s="146"/>
      <c r="RC22" s="146"/>
      <c r="RD22" s="146"/>
      <c r="RE22" s="146"/>
      <c r="RF22" s="146"/>
      <c r="RG22" s="146"/>
      <c r="RH22" s="146"/>
      <c r="RI22" s="146"/>
      <c r="RJ22" s="146"/>
      <c r="RK22" s="146"/>
      <c r="RL22" s="146"/>
      <c r="RM22" s="146"/>
      <c r="RN22" s="146"/>
      <c r="RO22" s="146"/>
      <c r="RP22" s="146"/>
      <c r="RQ22" s="146"/>
      <c r="RR22" s="146"/>
      <c r="RS22" s="146"/>
      <c r="RT22" s="146"/>
      <c r="RU22" s="146"/>
      <c r="RV22" s="146"/>
      <c r="RW22" s="146"/>
      <c r="RX22" s="146"/>
      <c r="RY22" s="146"/>
      <c r="RZ22" s="146"/>
      <c r="SA22" s="146"/>
      <c r="SB22" s="146"/>
      <c r="SC22" s="146"/>
      <c r="SD22" s="146"/>
      <c r="SE22" s="146"/>
      <c r="SF22" s="146"/>
      <c r="SG22" s="146"/>
      <c r="SH22" s="146"/>
      <c r="SI22" s="146"/>
      <c r="SJ22" s="146"/>
      <c r="SK22" s="146"/>
      <c r="SL22" s="146"/>
      <c r="SM22" s="146"/>
      <c r="SN22" s="146"/>
      <c r="SO22" s="146"/>
      <c r="SP22" s="146"/>
      <c r="SQ22" s="146"/>
      <c r="SR22" s="146"/>
      <c r="SS22" s="146"/>
      <c r="ST22" s="146"/>
      <c r="SU22" s="146"/>
      <c r="SV22" s="146"/>
      <c r="SW22" s="146"/>
      <c r="SX22" s="146"/>
      <c r="SY22" s="146"/>
      <c r="SZ22" s="146"/>
      <c r="TA22" s="146"/>
      <c r="TB22" s="146"/>
      <c r="TC22" s="146"/>
      <c r="TD22" s="146"/>
      <c r="TE22" s="146"/>
      <c r="TF22" s="146"/>
      <c r="TG22" s="146"/>
      <c r="TH22" s="146"/>
      <c r="TI22" s="146"/>
      <c r="TJ22" s="146"/>
      <c r="TK22" s="146"/>
      <c r="TL22" s="146"/>
      <c r="TM22" s="146"/>
      <c r="TN22" s="146"/>
      <c r="TO22" s="146"/>
      <c r="TP22" s="146"/>
      <c r="TQ22" s="146"/>
      <c r="TR22" s="146"/>
      <c r="TS22" s="146"/>
      <c r="TT22" s="146"/>
      <c r="TU22" s="146"/>
      <c r="TV22" s="146"/>
      <c r="TW22" s="146"/>
      <c r="TX22" s="146"/>
    </row>
    <row r="23" spans="1:544" s="155" customFormat="1" ht="24.95" customHeight="1" x14ac:dyDescent="0.2">
      <c r="A23" s="148">
        <v>20</v>
      </c>
      <c r="B23" s="149" t="s">
        <v>224</v>
      </c>
      <c r="C23" s="150">
        <f>'[28]Q4, 2020 Debt Stock '!R26</f>
        <v>48031272843.419998</v>
      </c>
      <c r="D23" s="179">
        <f>Table38468634533267589378[[#This Row],[DEBT STOCK AS AT Q4 2020(N)]]/$C$41*100</f>
        <v>1.147423477498229</v>
      </c>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c r="IB23" s="146"/>
      <c r="IC23" s="146"/>
      <c r="ID23" s="146"/>
      <c r="IE23" s="146"/>
      <c r="IF23" s="146"/>
      <c r="IG23" s="146"/>
      <c r="IH23" s="146"/>
      <c r="II23" s="146"/>
      <c r="IJ23" s="146"/>
      <c r="IK23" s="146"/>
      <c r="IL23" s="146"/>
      <c r="IM23" s="146"/>
      <c r="IN23" s="146"/>
      <c r="IO23" s="146"/>
      <c r="IP23" s="146"/>
      <c r="IQ23" s="146"/>
      <c r="IR23" s="146"/>
      <c r="IS23" s="146"/>
      <c r="IT23" s="146"/>
      <c r="IU23" s="146"/>
      <c r="IV23" s="146"/>
      <c r="IW23" s="146"/>
      <c r="IX23" s="146"/>
      <c r="IY23" s="146"/>
      <c r="IZ23" s="146"/>
      <c r="JA23" s="146"/>
      <c r="JB23" s="146"/>
      <c r="JC23" s="146"/>
      <c r="JD23" s="146"/>
      <c r="JE23" s="146"/>
      <c r="JF23" s="146"/>
      <c r="JG23" s="146"/>
      <c r="JH23" s="146"/>
      <c r="JI23" s="146"/>
      <c r="JJ23" s="146"/>
      <c r="JK23" s="146"/>
      <c r="JL23" s="146"/>
      <c r="JM23" s="146"/>
      <c r="JN23" s="146"/>
      <c r="JO23" s="146"/>
      <c r="JP23" s="146"/>
      <c r="JQ23" s="146"/>
      <c r="JR23" s="146"/>
      <c r="JS23" s="146"/>
      <c r="JT23" s="146"/>
      <c r="JU23" s="146"/>
      <c r="JV23" s="146"/>
      <c r="JW23" s="146"/>
      <c r="JX23" s="146"/>
      <c r="JY23" s="146"/>
      <c r="JZ23" s="146"/>
      <c r="KA23" s="146"/>
      <c r="KB23" s="146"/>
      <c r="KC23" s="146"/>
      <c r="KD23" s="146"/>
      <c r="KE23" s="146"/>
      <c r="KF23" s="146"/>
      <c r="KG23" s="146"/>
      <c r="KH23" s="146"/>
      <c r="KI23" s="146"/>
      <c r="KJ23" s="146"/>
      <c r="KK23" s="146"/>
      <c r="KL23" s="146"/>
      <c r="KM23" s="146"/>
      <c r="KN23" s="146"/>
      <c r="KO23" s="146"/>
      <c r="KP23" s="146"/>
      <c r="KQ23" s="146"/>
      <c r="KR23" s="146"/>
      <c r="KS23" s="146"/>
      <c r="KT23" s="146"/>
      <c r="KU23" s="146"/>
      <c r="KV23" s="146"/>
      <c r="KW23" s="146"/>
      <c r="KX23" s="146"/>
      <c r="KY23" s="146"/>
      <c r="KZ23" s="146"/>
      <c r="LA23" s="146"/>
      <c r="LB23" s="146"/>
      <c r="LC23" s="146"/>
      <c r="LD23" s="146"/>
      <c r="LE23" s="146"/>
      <c r="LF23" s="146"/>
      <c r="LG23" s="146"/>
      <c r="LH23" s="146"/>
      <c r="LI23" s="146"/>
      <c r="LJ23" s="146"/>
      <c r="LK23" s="146"/>
      <c r="LL23" s="146"/>
      <c r="LM23" s="146"/>
      <c r="LN23" s="146"/>
      <c r="LO23" s="146"/>
      <c r="LP23" s="146"/>
      <c r="LQ23" s="146"/>
      <c r="LR23" s="146"/>
      <c r="LS23" s="146"/>
      <c r="LT23" s="146"/>
      <c r="LU23" s="146"/>
      <c r="LV23" s="146"/>
      <c r="LW23" s="146"/>
      <c r="LX23" s="146"/>
      <c r="LY23" s="146"/>
      <c r="LZ23" s="146"/>
      <c r="MA23" s="146"/>
      <c r="MB23" s="146"/>
      <c r="MC23" s="146"/>
      <c r="MD23" s="146"/>
      <c r="ME23" s="146"/>
      <c r="MF23" s="146"/>
      <c r="MG23" s="146"/>
      <c r="MH23" s="146"/>
      <c r="MI23" s="146"/>
      <c r="MJ23" s="146"/>
      <c r="MK23" s="146"/>
      <c r="ML23" s="146"/>
      <c r="MM23" s="146"/>
      <c r="MN23" s="146"/>
      <c r="MO23" s="146"/>
      <c r="MP23" s="146"/>
      <c r="MQ23" s="146"/>
      <c r="MR23" s="146"/>
      <c r="MS23" s="146"/>
      <c r="MT23" s="146"/>
      <c r="MU23" s="146"/>
      <c r="MV23" s="146"/>
      <c r="MW23" s="146"/>
      <c r="MX23" s="146"/>
      <c r="MY23" s="146"/>
      <c r="MZ23" s="146"/>
      <c r="NA23" s="146"/>
      <c r="NB23" s="146"/>
      <c r="NC23" s="146"/>
      <c r="ND23" s="146"/>
      <c r="NE23" s="146"/>
      <c r="NF23" s="146"/>
      <c r="NG23" s="146"/>
      <c r="NH23" s="146"/>
      <c r="NI23" s="146"/>
      <c r="NJ23" s="146"/>
      <c r="NK23" s="146"/>
      <c r="NL23" s="146"/>
      <c r="NM23" s="146"/>
      <c r="NN23" s="146"/>
      <c r="NO23" s="146"/>
      <c r="NP23" s="146"/>
      <c r="NQ23" s="146"/>
      <c r="NR23" s="146"/>
      <c r="NS23" s="146"/>
      <c r="NT23" s="146"/>
      <c r="NU23" s="146"/>
      <c r="NV23" s="146"/>
      <c r="NW23" s="146"/>
      <c r="NX23" s="146"/>
      <c r="NY23" s="146"/>
      <c r="NZ23" s="146"/>
      <c r="OA23" s="146"/>
      <c r="OB23" s="146"/>
      <c r="OC23" s="146"/>
      <c r="OD23" s="146"/>
      <c r="OE23" s="146"/>
      <c r="OF23" s="146"/>
      <c r="OG23" s="146"/>
      <c r="OH23" s="146"/>
      <c r="OI23" s="146"/>
      <c r="OJ23" s="146"/>
      <c r="OK23" s="146"/>
      <c r="OL23" s="146"/>
      <c r="OM23" s="146"/>
      <c r="ON23" s="146"/>
      <c r="OO23" s="146"/>
      <c r="OP23" s="146"/>
      <c r="OQ23" s="146"/>
      <c r="OR23" s="146"/>
      <c r="OS23" s="146"/>
      <c r="OT23" s="146"/>
      <c r="OU23" s="146"/>
      <c r="OV23" s="146"/>
      <c r="OW23" s="146"/>
      <c r="OX23" s="146"/>
      <c r="OY23" s="146"/>
      <c r="OZ23" s="146"/>
      <c r="PA23" s="146"/>
      <c r="PB23" s="146"/>
      <c r="PC23" s="146"/>
      <c r="PD23" s="146"/>
      <c r="PE23" s="146"/>
      <c r="PF23" s="146"/>
      <c r="PG23" s="146"/>
      <c r="PH23" s="146"/>
      <c r="PI23" s="146"/>
      <c r="PJ23" s="146"/>
      <c r="PK23" s="146"/>
      <c r="PL23" s="146"/>
      <c r="PM23" s="146"/>
      <c r="PN23" s="146"/>
      <c r="PO23" s="146"/>
      <c r="PP23" s="146"/>
      <c r="PQ23" s="146"/>
      <c r="PR23" s="146"/>
      <c r="PS23" s="146"/>
      <c r="PT23" s="146"/>
      <c r="PU23" s="146"/>
      <c r="PV23" s="146"/>
      <c r="PW23" s="146"/>
      <c r="PX23" s="146"/>
      <c r="PY23" s="146"/>
      <c r="PZ23" s="146"/>
      <c r="QA23" s="146"/>
      <c r="QB23" s="146"/>
      <c r="QC23" s="146"/>
      <c r="QD23" s="146"/>
      <c r="QE23" s="146"/>
      <c r="QF23" s="146"/>
      <c r="QG23" s="146"/>
      <c r="QH23" s="146"/>
      <c r="QI23" s="146"/>
      <c r="QJ23" s="146"/>
      <c r="QK23" s="146"/>
      <c r="QL23" s="146"/>
      <c r="QM23" s="146"/>
      <c r="QN23" s="146"/>
      <c r="QO23" s="146"/>
      <c r="QP23" s="146"/>
      <c r="QQ23" s="146"/>
      <c r="QR23" s="146"/>
      <c r="QS23" s="146"/>
      <c r="QT23" s="146"/>
      <c r="QU23" s="146"/>
      <c r="QV23" s="146"/>
      <c r="QW23" s="146"/>
      <c r="QX23" s="146"/>
      <c r="QY23" s="146"/>
      <c r="QZ23" s="146"/>
      <c r="RA23" s="146"/>
      <c r="RB23" s="146"/>
      <c r="RC23" s="146"/>
      <c r="RD23" s="146"/>
      <c r="RE23" s="146"/>
      <c r="RF23" s="146"/>
      <c r="RG23" s="146"/>
      <c r="RH23" s="146"/>
      <c r="RI23" s="146"/>
      <c r="RJ23" s="146"/>
      <c r="RK23" s="146"/>
      <c r="RL23" s="146"/>
      <c r="RM23" s="146"/>
      <c r="RN23" s="146"/>
      <c r="RO23" s="146"/>
      <c r="RP23" s="146"/>
      <c r="RQ23" s="146"/>
      <c r="RR23" s="146"/>
      <c r="RS23" s="146"/>
      <c r="RT23" s="146"/>
      <c r="RU23" s="146"/>
      <c r="RV23" s="146"/>
      <c r="RW23" s="146"/>
      <c r="RX23" s="146"/>
      <c r="RY23" s="146"/>
      <c r="RZ23" s="146"/>
      <c r="SA23" s="146"/>
      <c r="SB23" s="146"/>
      <c r="SC23" s="146"/>
      <c r="SD23" s="146"/>
      <c r="SE23" s="146"/>
      <c r="SF23" s="146"/>
      <c r="SG23" s="146"/>
      <c r="SH23" s="146"/>
      <c r="SI23" s="146"/>
      <c r="SJ23" s="146"/>
      <c r="SK23" s="146"/>
      <c r="SL23" s="146"/>
      <c r="SM23" s="146"/>
      <c r="SN23" s="146"/>
      <c r="SO23" s="146"/>
      <c r="SP23" s="146"/>
      <c r="SQ23" s="146"/>
      <c r="SR23" s="146"/>
      <c r="SS23" s="146"/>
      <c r="ST23" s="146"/>
      <c r="SU23" s="146"/>
      <c r="SV23" s="146"/>
      <c r="SW23" s="146"/>
      <c r="SX23" s="146"/>
      <c r="SY23" s="146"/>
      <c r="SZ23" s="146"/>
      <c r="TA23" s="146"/>
      <c r="TB23" s="146"/>
      <c r="TC23" s="146"/>
      <c r="TD23" s="146"/>
      <c r="TE23" s="146"/>
      <c r="TF23" s="146"/>
      <c r="TG23" s="146"/>
      <c r="TH23" s="146"/>
      <c r="TI23" s="146"/>
      <c r="TJ23" s="146"/>
      <c r="TK23" s="146"/>
      <c r="TL23" s="146"/>
      <c r="TM23" s="146"/>
      <c r="TN23" s="146"/>
      <c r="TO23" s="146"/>
      <c r="TP23" s="146"/>
      <c r="TQ23" s="146"/>
      <c r="TR23" s="146"/>
      <c r="TS23" s="146"/>
      <c r="TT23" s="146"/>
      <c r="TU23" s="146"/>
      <c r="TV23" s="146"/>
      <c r="TW23" s="146"/>
      <c r="TX23" s="146"/>
    </row>
    <row r="24" spans="1:544" s="154" customFormat="1" ht="24.95" customHeight="1" x14ac:dyDescent="0.2">
      <c r="A24" s="152">
        <v>21</v>
      </c>
      <c r="B24" s="153" t="s">
        <v>225</v>
      </c>
      <c r="C24" s="145">
        <f>'[28]Q4, 2020 Debt Stock '!R27</f>
        <v>56810548829.059998</v>
      </c>
      <c r="D24" s="178">
        <f>Table38468634533267589378[[#This Row],[DEBT STOCK AS AT Q4 2020(N)]]/$C$41*100</f>
        <v>1.3571524058611957</v>
      </c>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6"/>
      <c r="GB24" s="146"/>
      <c r="GC24" s="146"/>
      <c r="GD24" s="146"/>
      <c r="GE24" s="146"/>
      <c r="GF24" s="146"/>
      <c r="GG24" s="146"/>
      <c r="GH24" s="146"/>
      <c r="GI24" s="146"/>
      <c r="GJ24" s="146"/>
      <c r="GK24" s="146"/>
      <c r="GL24" s="146"/>
      <c r="GM24" s="146"/>
      <c r="GN24" s="146"/>
      <c r="GO24" s="146"/>
      <c r="GP24" s="146"/>
      <c r="GQ24" s="146"/>
      <c r="GR24" s="146"/>
      <c r="GS24" s="146"/>
      <c r="GT24" s="146"/>
      <c r="GU24" s="146"/>
      <c r="GV24" s="146"/>
      <c r="GW24" s="146"/>
      <c r="GX24" s="146"/>
      <c r="GY24" s="146"/>
      <c r="GZ24" s="146"/>
      <c r="HA24" s="146"/>
      <c r="HB24" s="146"/>
      <c r="HC24" s="146"/>
      <c r="HD24" s="146"/>
      <c r="HE24" s="146"/>
      <c r="HF24" s="146"/>
      <c r="HG24" s="146"/>
      <c r="HH24" s="146"/>
      <c r="HI24" s="146"/>
      <c r="HJ24" s="146"/>
      <c r="HK24" s="146"/>
      <c r="HL24" s="146"/>
      <c r="HM24" s="146"/>
      <c r="HN24" s="146"/>
      <c r="HO24" s="146"/>
      <c r="HP24" s="146"/>
      <c r="HQ24" s="146"/>
      <c r="HR24" s="146"/>
      <c r="HS24" s="146"/>
      <c r="HT24" s="146"/>
      <c r="HU24" s="146"/>
      <c r="HV24" s="146"/>
      <c r="HW24" s="146"/>
      <c r="HX24" s="146"/>
      <c r="HY24" s="146"/>
      <c r="HZ24" s="146"/>
      <c r="IA24" s="146"/>
      <c r="IB24" s="146"/>
      <c r="IC24" s="146"/>
      <c r="ID24" s="146"/>
      <c r="IE24" s="146"/>
      <c r="IF24" s="146"/>
      <c r="IG24" s="146"/>
      <c r="IH24" s="146"/>
      <c r="II24" s="146"/>
      <c r="IJ24" s="146"/>
      <c r="IK24" s="146"/>
      <c r="IL24" s="146"/>
      <c r="IM24" s="146"/>
      <c r="IN24" s="146"/>
      <c r="IO24" s="146"/>
      <c r="IP24" s="146"/>
      <c r="IQ24" s="146"/>
      <c r="IR24" s="146"/>
      <c r="IS24" s="146"/>
      <c r="IT24" s="146"/>
      <c r="IU24" s="146"/>
      <c r="IV24" s="146"/>
      <c r="IW24" s="146"/>
      <c r="IX24" s="146"/>
      <c r="IY24" s="146"/>
      <c r="IZ24" s="146"/>
      <c r="JA24" s="146"/>
      <c r="JB24" s="146"/>
      <c r="JC24" s="146"/>
      <c r="JD24" s="146"/>
      <c r="JE24" s="146"/>
      <c r="JF24" s="146"/>
      <c r="JG24" s="146"/>
      <c r="JH24" s="146"/>
      <c r="JI24" s="146"/>
      <c r="JJ24" s="146"/>
      <c r="JK24" s="146"/>
      <c r="JL24" s="146"/>
      <c r="JM24" s="146"/>
      <c r="JN24" s="146"/>
      <c r="JO24" s="146"/>
      <c r="JP24" s="146"/>
      <c r="JQ24" s="146"/>
      <c r="JR24" s="146"/>
      <c r="JS24" s="146"/>
      <c r="JT24" s="146"/>
      <c r="JU24" s="146"/>
      <c r="JV24" s="146"/>
      <c r="JW24" s="146"/>
      <c r="JX24" s="146"/>
      <c r="JY24" s="146"/>
      <c r="JZ24" s="146"/>
      <c r="KA24" s="146"/>
      <c r="KB24" s="146"/>
      <c r="KC24" s="146"/>
      <c r="KD24" s="146"/>
      <c r="KE24" s="146"/>
      <c r="KF24" s="146"/>
      <c r="KG24" s="146"/>
      <c r="KH24" s="146"/>
      <c r="KI24" s="146"/>
      <c r="KJ24" s="146"/>
      <c r="KK24" s="146"/>
      <c r="KL24" s="146"/>
      <c r="KM24" s="146"/>
      <c r="KN24" s="146"/>
      <c r="KO24" s="146"/>
      <c r="KP24" s="146"/>
      <c r="KQ24" s="146"/>
      <c r="KR24" s="146"/>
      <c r="KS24" s="146"/>
      <c r="KT24" s="146"/>
      <c r="KU24" s="146"/>
      <c r="KV24" s="146"/>
      <c r="KW24" s="146"/>
      <c r="KX24" s="146"/>
      <c r="KY24" s="146"/>
      <c r="KZ24" s="146"/>
      <c r="LA24" s="146"/>
      <c r="LB24" s="146"/>
      <c r="LC24" s="146"/>
      <c r="LD24" s="146"/>
      <c r="LE24" s="146"/>
      <c r="LF24" s="146"/>
      <c r="LG24" s="146"/>
      <c r="LH24" s="146"/>
      <c r="LI24" s="146"/>
      <c r="LJ24" s="146"/>
      <c r="LK24" s="146"/>
      <c r="LL24" s="146"/>
      <c r="LM24" s="146"/>
      <c r="LN24" s="146"/>
      <c r="LO24" s="146"/>
      <c r="LP24" s="146"/>
      <c r="LQ24" s="146"/>
      <c r="LR24" s="146"/>
      <c r="LS24" s="146"/>
      <c r="LT24" s="146"/>
      <c r="LU24" s="146"/>
      <c r="LV24" s="146"/>
      <c r="LW24" s="146"/>
      <c r="LX24" s="146"/>
      <c r="LY24" s="146"/>
      <c r="LZ24" s="146"/>
      <c r="MA24" s="146"/>
      <c r="MB24" s="146"/>
      <c r="MC24" s="146"/>
      <c r="MD24" s="146"/>
      <c r="ME24" s="146"/>
      <c r="MF24" s="146"/>
      <c r="MG24" s="146"/>
      <c r="MH24" s="146"/>
      <c r="MI24" s="146"/>
      <c r="MJ24" s="146"/>
      <c r="MK24" s="146"/>
      <c r="ML24" s="146"/>
      <c r="MM24" s="146"/>
      <c r="MN24" s="146"/>
      <c r="MO24" s="146"/>
      <c r="MP24" s="146"/>
      <c r="MQ24" s="146"/>
      <c r="MR24" s="146"/>
      <c r="MS24" s="146"/>
      <c r="MT24" s="146"/>
      <c r="MU24" s="146"/>
      <c r="MV24" s="146"/>
      <c r="MW24" s="146"/>
      <c r="MX24" s="146"/>
      <c r="MY24" s="146"/>
      <c r="MZ24" s="146"/>
      <c r="NA24" s="146"/>
      <c r="NB24" s="146"/>
      <c r="NC24" s="146"/>
      <c r="ND24" s="146"/>
      <c r="NE24" s="146"/>
      <c r="NF24" s="146"/>
      <c r="NG24" s="146"/>
      <c r="NH24" s="146"/>
      <c r="NI24" s="146"/>
      <c r="NJ24" s="146"/>
      <c r="NK24" s="146"/>
      <c r="NL24" s="146"/>
      <c r="NM24" s="146"/>
      <c r="NN24" s="146"/>
      <c r="NO24" s="146"/>
      <c r="NP24" s="146"/>
      <c r="NQ24" s="146"/>
      <c r="NR24" s="146"/>
      <c r="NS24" s="146"/>
      <c r="NT24" s="146"/>
      <c r="NU24" s="146"/>
      <c r="NV24" s="146"/>
      <c r="NW24" s="146"/>
      <c r="NX24" s="146"/>
      <c r="NY24" s="146"/>
      <c r="NZ24" s="146"/>
      <c r="OA24" s="146"/>
      <c r="OB24" s="146"/>
      <c r="OC24" s="146"/>
      <c r="OD24" s="146"/>
      <c r="OE24" s="146"/>
      <c r="OF24" s="146"/>
      <c r="OG24" s="146"/>
      <c r="OH24" s="146"/>
      <c r="OI24" s="146"/>
      <c r="OJ24" s="146"/>
      <c r="OK24" s="146"/>
      <c r="OL24" s="146"/>
      <c r="OM24" s="146"/>
      <c r="ON24" s="146"/>
      <c r="OO24" s="146"/>
      <c r="OP24" s="146"/>
      <c r="OQ24" s="146"/>
      <c r="OR24" s="146"/>
      <c r="OS24" s="146"/>
      <c r="OT24" s="146"/>
      <c r="OU24" s="146"/>
      <c r="OV24" s="146"/>
      <c r="OW24" s="146"/>
      <c r="OX24" s="146"/>
      <c r="OY24" s="146"/>
      <c r="OZ24" s="146"/>
      <c r="PA24" s="146"/>
      <c r="PB24" s="146"/>
      <c r="PC24" s="146"/>
      <c r="PD24" s="146"/>
      <c r="PE24" s="146"/>
      <c r="PF24" s="146"/>
      <c r="PG24" s="146"/>
      <c r="PH24" s="146"/>
      <c r="PI24" s="146"/>
      <c r="PJ24" s="146"/>
      <c r="PK24" s="146"/>
      <c r="PL24" s="146"/>
      <c r="PM24" s="146"/>
      <c r="PN24" s="146"/>
      <c r="PO24" s="146"/>
      <c r="PP24" s="146"/>
      <c r="PQ24" s="146"/>
      <c r="PR24" s="146"/>
      <c r="PS24" s="146"/>
      <c r="PT24" s="146"/>
      <c r="PU24" s="146"/>
      <c r="PV24" s="146"/>
      <c r="PW24" s="146"/>
      <c r="PX24" s="146"/>
      <c r="PY24" s="146"/>
      <c r="PZ24" s="146"/>
      <c r="QA24" s="146"/>
      <c r="QB24" s="146"/>
      <c r="QC24" s="146"/>
      <c r="QD24" s="146"/>
      <c r="QE24" s="146"/>
      <c r="QF24" s="146"/>
      <c r="QG24" s="146"/>
      <c r="QH24" s="146"/>
      <c r="QI24" s="146"/>
      <c r="QJ24" s="146"/>
      <c r="QK24" s="146"/>
      <c r="QL24" s="146"/>
      <c r="QM24" s="146"/>
      <c r="QN24" s="146"/>
      <c r="QO24" s="146"/>
      <c r="QP24" s="146"/>
      <c r="QQ24" s="146"/>
      <c r="QR24" s="146"/>
      <c r="QS24" s="146"/>
      <c r="QT24" s="146"/>
      <c r="QU24" s="146"/>
      <c r="QV24" s="146"/>
      <c r="QW24" s="146"/>
      <c r="QX24" s="146"/>
      <c r="QY24" s="146"/>
      <c r="QZ24" s="146"/>
      <c r="RA24" s="146"/>
      <c r="RB24" s="146"/>
      <c r="RC24" s="146"/>
      <c r="RD24" s="146"/>
      <c r="RE24" s="146"/>
      <c r="RF24" s="146"/>
      <c r="RG24" s="146"/>
      <c r="RH24" s="146"/>
      <c r="RI24" s="146"/>
      <c r="RJ24" s="146"/>
      <c r="RK24" s="146"/>
      <c r="RL24" s="146"/>
      <c r="RM24" s="146"/>
      <c r="RN24" s="146"/>
      <c r="RO24" s="146"/>
      <c r="RP24" s="146"/>
      <c r="RQ24" s="146"/>
      <c r="RR24" s="146"/>
      <c r="RS24" s="146"/>
      <c r="RT24" s="146"/>
      <c r="RU24" s="146"/>
      <c r="RV24" s="146"/>
      <c r="RW24" s="146"/>
      <c r="RX24" s="146"/>
      <c r="RY24" s="146"/>
      <c r="RZ24" s="146"/>
      <c r="SA24" s="146"/>
      <c r="SB24" s="146"/>
      <c r="SC24" s="146"/>
      <c r="SD24" s="146"/>
      <c r="SE24" s="146"/>
      <c r="SF24" s="146"/>
      <c r="SG24" s="146"/>
      <c r="SH24" s="146"/>
      <c r="SI24" s="146"/>
      <c r="SJ24" s="146"/>
      <c r="SK24" s="146"/>
      <c r="SL24" s="146"/>
      <c r="SM24" s="146"/>
      <c r="SN24" s="146"/>
      <c r="SO24" s="146"/>
      <c r="SP24" s="146"/>
      <c r="SQ24" s="146"/>
      <c r="SR24" s="146"/>
      <c r="SS24" s="146"/>
      <c r="ST24" s="146"/>
      <c r="SU24" s="146"/>
      <c r="SV24" s="146"/>
      <c r="SW24" s="146"/>
      <c r="SX24" s="146"/>
      <c r="SY24" s="146"/>
      <c r="SZ24" s="146"/>
      <c r="TA24" s="146"/>
      <c r="TB24" s="146"/>
      <c r="TC24" s="146"/>
      <c r="TD24" s="146"/>
      <c r="TE24" s="146"/>
      <c r="TF24" s="146"/>
      <c r="TG24" s="146"/>
      <c r="TH24" s="146"/>
      <c r="TI24" s="146"/>
      <c r="TJ24" s="146"/>
      <c r="TK24" s="146"/>
      <c r="TL24" s="146"/>
      <c r="TM24" s="146"/>
      <c r="TN24" s="146"/>
      <c r="TO24" s="146"/>
      <c r="TP24" s="146"/>
      <c r="TQ24" s="146"/>
      <c r="TR24" s="146"/>
      <c r="TS24" s="146"/>
      <c r="TT24" s="146"/>
      <c r="TU24" s="146"/>
      <c r="TV24" s="146"/>
      <c r="TW24" s="146"/>
      <c r="TX24" s="146"/>
    </row>
    <row r="25" spans="1:544" s="151" customFormat="1" ht="24.95" customHeight="1" x14ac:dyDescent="0.2">
      <c r="A25" s="148">
        <v>22</v>
      </c>
      <c r="B25" s="149" t="s">
        <v>226</v>
      </c>
      <c r="C25" s="150">
        <f>'[28]Q4, 2020 Debt Stock '!R28</f>
        <v>68092548068.840004</v>
      </c>
      <c r="D25" s="179">
        <f>Table38468634533267589378[[#This Row],[DEBT STOCK AS AT Q4 2020(N)]]/$C$41*100</f>
        <v>1.6266691193374694</v>
      </c>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c r="GH25" s="146"/>
      <c r="GI25" s="146"/>
      <c r="GJ25" s="146"/>
      <c r="GK25" s="146"/>
      <c r="GL25" s="146"/>
      <c r="GM25" s="146"/>
      <c r="GN25" s="146"/>
      <c r="GO25" s="146"/>
      <c r="GP25" s="146"/>
      <c r="GQ25" s="146"/>
      <c r="GR25" s="146"/>
      <c r="GS25" s="146"/>
      <c r="GT25" s="146"/>
      <c r="GU25" s="146"/>
      <c r="GV25" s="146"/>
      <c r="GW25" s="146"/>
      <c r="GX25" s="146"/>
      <c r="GY25" s="146"/>
      <c r="GZ25" s="146"/>
      <c r="HA25" s="146"/>
      <c r="HB25" s="146"/>
      <c r="HC25" s="146"/>
      <c r="HD25" s="146"/>
      <c r="HE25" s="146"/>
      <c r="HF25" s="146"/>
      <c r="HG25" s="146"/>
      <c r="HH25" s="146"/>
      <c r="HI25" s="146"/>
      <c r="HJ25" s="146"/>
      <c r="HK25" s="146"/>
      <c r="HL25" s="146"/>
      <c r="HM25" s="146"/>
      <c r="HN25" s="146"/>
      <c r="HO25" s="146"/>
      <c r="HP25" s="146"/>
      <c r="HQ25" s="146"/>
      <c r="HR25" s="146"/>
      <c r="HS25" s="146"/>
      <c r="HT25" s="146"/>
      <c r="HU25" s="146"/>
      <c r="HV25" s="146"/>
      <c r="HW25" s="146"/>
      <c r="HX25" s="146"/>
      <c r="HY25" s="146"/>
      <c r="HZ25" s="146"/>
      <c r="IA25" s="146"/>
      <c r="IB25" s="146"/>
      <c r="IC25" s="146"/>
      <c r="ID25" s="146"/>
      <c r="IE25" s="146"/>
      <c r="IF25" s="146"/>
      <c r="IG25" s="146"/>
      <c r="IH25" s="146"/>
      <c r="II25" s="146"/>
      <c r="IJ25" s="146"/>
      <c r="IK25" s="146"/>
      <c r="IL25" s="146"/>
      <c r="IM25" s="146"/>
      <c r="IN25" s="146"/>
      <c r="IO25" s="146"/>
      <c r="IP25" s="146"/>
      <c r="IQ25" s="146"/>
      <c r="IR25" s="146"/>
      <c r="IS25" s="146"/>
      <c r="IT25" s="146"/>
      <c r="IU25" s="146"/>
      <c r="IV25" s="146"/>
      <c r="IW25" s="146"/>
      <c r="IX25" s="146"/>
      <c r="IY25" s="146"/>
      <c r="IZ25" s="146"/>
      <c r="JA25" s="146"/>
      <c r="JB25" s="146"/>
      <c r="JC25" s="146"/>
      <c r="JD25" s="146"/>
      <c r="JE25" s="146"/>
      <c r="JF25" s="146"/>
      <c r="JG25" s="146"/>
      <c r="JH25" s="146"/>
      <c r="JI25" s="146"/>
      <c r="JJ25" s="146"/>
      <c r="JK25" s="146"/>
      <c r="JL25" s="146"/>
      <c r="JM25" s="146"/>
      <c r="JN25" s="146"/>
      <c r="JO25" s="146"/>
      <c r="JP25" s="146"/>
      <c r="JQ25" s="146"/>
      <c r="JR25" s="146"/>
      <c r="JS25" s="146"/>
      <c r="JT25" s="146"/>
      <c r="JU25" s="146"/>
      <c r="JV25" s="146"/>
      <c r="JW25" s="146"/>
      <c r="JX25" s="146"/>
      <c r="JY25" s="146"/>
      <c r="JZ25" s="146"/>
      <c r="KA25" s="146"/>
      <c r="KB25" s="146"/>
      <c r="KC25" s="146"/>
      <c r="KD25" s="146"/>
      <c r="KE25" s="146"/>
      <c r="KF25" s="146"/>
      <c r="KG25" s="146"/>
      <c r="KH25" s="146"/>
      <c r="KI25" s="146"/>
      <c r="KJ25" s="146"/>
      <c r="KK25" s="146"/>
      <c r="KL25" s="146"/>
      <c r="KM25" s="146"/>
      <c r="KN25" s="146"/>
      <c r="KO25" s="146"/>
      <c r="KP25" s="146"/>
      <c r="KQ25" s="146"/>
      <c r="KR25" s="146"/>
      <c r="KS25" s="146"/>
      <c r="KT25" s="146"/>
      <c r="KU25" s="146"/>
      <c r="KV25" s="146"/>
      <c r="KW25" s="146"/>
      <c r="KX25" s="146"/>
      <c r="KY25" s="146"/>
      <c r="KZ25" s="146"/>
      <c r="LA25" s="146"/>
      <c r="LB25" s="146"/>
      <c r="LC25" s="146"/>
      <c r="LD25" s="146"/>
      <c r="LE25" s="146"/>
      <c r="LF25" s="146"/>
      <c r="LG25" s="146"/>
      <c r="LH25" s="146"/>
      <c r="LI25" s="146"/>
      <c r="LJ25" s="146"/>
      <c r="LK25" s="146"/>
      <c r="LL25" s="146"/>
      <c r="LM25" s="146"/>
      <c r="LN25" s="146"/>
      <c r="LO25" s="146"/>
      <c r="LP25" s="146"/>
      <c r="LQ25" s="146"/>
      <c r="LR25" s="146"/>
      <c r="LS25" s="146"/>
      <c r="LT25" s="146"/>
      <c r="LU25" s="146"/>
      <c r="LV25" s="146"/>
      <c r="LW25" s="146"/>
      <c r="LX25" s="146"/>
      <c r="LY25" s="146"/>
      <c r="LZ25" s="146"/>
      <c r="MA25" s="146"/>
      <c r="MB25" s="146"/>
      <c r="MC25" s="146"/>
      <c r="MD25" s="146"/>
      <c r="ME25" s="146"/>
      <c r="MF25" s="146"/>
      <c r="MG25" s="146"/>
      <c r="MH25" s="146"/>
      <c r="MI25" s="146"/>
      <c r="MJ25" s="146"/>
      <c r="MK25" s="146"/>
      <c r="ML25" s="146"/>
      <c r="MM25" s="146"/>
      <c r="MN25" s="146"/>
      <c r="MO25" s="146"/>
      <c r="MP25" s="146"/>
      <c r="MQ25" s="146"/>
      <c r="MR25" s="146"/>
      <c r="MS25" s="146"/>
      <c r="MT25" s="146"/>
      <c r="MU25" s="146"/>
      <c r="MV25" s="146"/>
      <c r="MW25" s="146"/>
      <c r="MX25" s="146"/>
      <c r="MY25" s="146"/>
      <c r="MZ25" s="146"/>
      <c r="NA25" s="146"/>
      <c r="NB25" s="146"/>
      <c r="NC25" s="146"/>
      <c r="ND25" s="146"/>
      <c r="NE25" s="146"/>
      <c r="NF25" s="146"/>
      <c r="NG25" s="146"/>
      <c r="NH25" s="146"/>
      <c r="NI25" s="146"/>
      <c r="NJ25" s="146"/>
      <c r="NK25" s="146"/>
      <c r="NL25" s="146"/>
      <c r="NM25" s="146"/>
      <c r="NN25" s="146"/>
      <c r="NO25" s="146"/>
      <c r="NP25" s="146"/>
      <c r="NQ25" s="146"/>
      <c r="NR25" s="146"/>
      <c r="NS25" s="146"/>
      <c r="NT25" s="146"/>
      <c r="NU25" s="146"/>
      <c r="NV25" s="146"/>
      <c r="NW25" s="146"/>
      <c r="NX25" s="146"/>
      <c r="NY25" s="146"/>
      <c r="NZ25" s="146"/>
      <c r="OA25" s="146"/>
      <c r="OB25" s="146"/>
      <c r="OC25" s="146"/>
      <c r="OD25" s="146"/>
      <c r="OE25" s="146"/>
      <c r="OF25" s="146"/>
      <c r="OG25" s="146"/>
      <c r="OH25" s="146"/>
      <c r="OI25" s="146"/>
      <c r="OJ25" s="146"/>
      <c r="OK25" s="146"/>
      <c r="OL25" s="146"/>
      <c r="OM25" s="146"/>
      <c r="ON25" s="146"/>
      <c r="OO25" s="146"/>
      <c r="OP25" s="146"/>
      <c r="OQ25" s="146"/>
      <c r="OR25" s="146"/>
      <c r="OS25" s="146"/>
      <c r="OT25" s="146"/>
      <c r="OU25" s="146"/>
      <c r="OV25" s="146"/>
      <c r="OW25" s="146"/>
      <c r="OX25" s="146"/>
      <c r="OY25" s="146"/>
      <c r="OZ25" s="146"/>
      <c r="PA25" s="146"/>
      <c r="PB25" s="146"/>
      <c r="PC25" s="146"/>
      <c r="PD25" s="146"/>
      <c r="PE25" s="146"/>
      <c r="PF25" s="146"/>
      <c r="PG25" s="146"/>
      <c r="PH25" s="146"/>
      <c r="PI25" s="146"/>
      <c r="PJ25" s="146"/>
      <c r="PK25" s="146"/>
      <c r="PL25" s="146"/>
      <c r="PM25" s="146"/>
      <c r="PN25" s="146"/>
      <c r="PO25" s="146"/>
      <c r="PP25" s="146"/>
      <c r="PQ25" s="146"/>
      <c r="PR25" s="146"/>
      <c r="PS25" s="146"/>
      <c r="PT25" s="146"/>
      <c r="PU25" s="146"/>
      <c r="PV25" s="146"/>
      <c r="PW25" s="146"/>
      <c r="PX25" s="146"/>
      <c r="PY25" s="146"/>
      <c r="PZ25" s="146"/>
      <c r="QA25" s="146"/>
      <c r="QB25" s="146"/>
      <c r="QC25" s="146"/>
      <c r="QD25" s="146"/>
      <c r="QE25" s="146"/>
      <c r="QF25" s="146"/>
      <c r="QG25" s="146"/>
      <c r="QH25" s="146"/>
      <c r="QI25" s="146"/>
      <c r="QJ25" s="146"/>
      <c r="QK25" s="146"/>
      <c r="QL25" s="146"/>
      <c r="QM25" s="146"/>
      <c r="QN25" s="146"/>
      <c r="QO25" s="146"/>
      <c r="QP25" s="146"/>
      <c r="QQ25" s="146"/>
      <c r="QR25" s="146"/>
      <c r="QS25" s="146"/>
      <c r="QT25" s="146"/>
      <c r="QU25" s="146"/>
      <c r="QV25" s="146"/>
      <c r="QW25" s="146"/>
      <c r="QX25" s="146"/>
      <c r="QY25" s="146"/>
      <c r="QZ25" s="146"/>
      <c r="RA25" s="146"/>
      <c r="RB25" s="146"/>
      <c r="RC25" s="146"/>
      <c r="RD25" s="146"/>
      <c r="RE25" s="146"/>
      <c r="RF25" s="146"/>
      <c r="RG25" s="146"/>
      <c r="RH25" s="146"/>
      <c r="RI25" s="146"/>
      <c r="RJ25" s="146"/>
      <c r="RK25" s="146"/>
      <c r="RL25" s="146"/>
      <c r="RM25" s="146"/>
      <c r="RN25" s="146"/>
      <c r="RO25" s="146"/>
      <c r="RP25" s="146"/>
      <c r="RQ25" s="146"/>
      <c r="RR25" s="146"/>
      <c r="RS25" s="146"/>
      <c r="RT25" s="146"/>
      <c r="RU25" s="146"/>
      <c r="RV25" s="146"/>
      <c r="RW25" s="146"/>
      <c r="RX25" s="146"/>
      <c r="RY25" s="146"/>
      <c r="RZ25" s="146"/>
      <c r="SA25" s="146"/>
      <c r="SB25" s="146"/>
      <c r="SC25" s="146"/>
      <c r="SD25" s="146"/>
      <c r="SE25" s="146"/>
      <c r="SF25" s="146"/>
      <c r="SG25" s="146"/>
      <c r="SH25" s="146"/>
      <c r="SI25" s="146"/>
      <c r="SJ25" s="146"/>
      <c r="SK25" s="146"/>
      <c r="SL25" s="146"/>
      <c r="SM25" s="146"/>
      <c r="SN25" s="146"/>
      <c r="SO25" s="146"/>
      <c r="SP25" s="146"/>
      <c r="SQ25" s="146"/>
      <c r="SR25" s="146"/>
      <c r="SS25" s="146"/>
      <c r="ST25" s="146"/>
      <c r="SU25" s="146"/>
      <c r="SV25" s="146"/>
      <c r="SW25" s="146"/>
      <c r="SX25" s="146"/>
      <c r="SY25" s="146"/>
      <c r="SZ25" s="146"/>
      <c r="TA25" s="146"/>
      <c r="TB25" s="146"/>
      <c r="TC25" s="146"/>
      <c r="TD25" s="146"/>
      <c r="TE25" s="146"/>
      <c r="TF25" s="146"/>
      <c r="TG25" s="146"/>
      <c r="TH25" s="146"/>
      <c r="TI25" s="146"/>
      <c r="TJ25" s="146"/>
      <c r="TK25" s="146"/>
      <c r="TL25" s="146"/>
      <c r="TM25" s="146"/>
      <c r="TN25" s="146"/>
      <c r="TO25" s="146"/>
      <c r="TP25" s="146"/>
      <c r="TQ25" s="146"/>
      <c r="TR25" s="146"/>
      <c r="TS25" s="146"/>
      <c r="TT25" s="146"/>
      <c r="TU25" s="146"/>
      <c r="TV25" s="146"/>
      <c r="TW25" s="146"/>
      <c r="TX25" s="146"/>
    </row>
    <row r="26" spans="1:544" s="154" customFormat="1" ht="24.95" customHeight="1" x14ac:dyDescent="0.2">
      <c r="A26" s="152">
        <v>23</v>
      </c>
      <c r="B26" s="153" t="s">
        <v>227</v>
      </c>
      <c r="C26" s="145">
        <f>'[28]Q4, 2020 Debt Stock '!R29</f>
        <v>63632954679.340004</v>
      </c>
      <c r="D26" s="178">
        <f>Table38468634533267589378[[#This Row],[DEBT STOCK AS AT Q4 2020(N)]]/$C$41*100</f>
        <v>1.5201334842755057</v>
      </c>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6"/>
      <c r="GB26" s="146"/>
      <c r="GC26" s="146"/>
      <c r="GD26" s="146"/>
      <c r="GE26" s="146"/>
      <c r="GF26" s="146"/>
      <c r="GG26" s="146"/>
      <c r="GH26" s="146"/>
      <c r="GI26" s="146"/>
      <c r="GJ26" s="146"/>
      <c r="GK26" s="146"/>
      <c r="GL26" s="146"/>
      <c r="GM26" s="146"/>
      <c r="GN26" s="146"/>
      <c r="GO26" s="146"/>
      <c r="GP26" s="146"/>
      <c r="GQ26" s="146"/>
      <c r="GR26" s="146"/>
      <c r="GS26" s="146"/>
      <c r="GT26" s="146"/>
      <c r="GU26" s="146"/>
      <c r="GV26" s="146"/>
      <c r="GW26" s="146"/>
      <c r="GX26" s="146"/>
      <c r="GY26" s="146"/>
      <c r="GZ26" s="146"/>
      <c r="HA26" s="146"/>
      <c r="HB26" s="146"/>
      <c r="HC26" s="146"/>
      <c r="HD26" s="146"/>
      <c r="HE26" s="146"/>
      <c r="HF26" s="146"/>
      <c r="HG26" s="146"/>
      <c r="HH26" s="146"/>
      <c r="HI26" s="146"/>
      <c r="HJ26" s="146"/>
      <c r="HK26" s="146"/>
      <c r="HL26" s="146"/>
      <c r="HM26" s="146"/>
      <c r="HN26" s="146"/>
      <c r="HO26" s="146"/>
      <c r="HP26" s="146"/>
      <c r="HQ26" s="146"/>
      <c r="HR26" s="146"/>
      <c r="HS26" s="146"/>
      <c r="HT26" s="146"/>
      <c r="HU26" s="146"/>
      <c r="HV26" s="146"/>
      <c r="HW26" s="146"/>
      <c r="HX26" s="146"/>
      <c r="HY26" s="146"/>
      <c r="HZ26" s="146"/>
      <c r="IA26" s="146"/>
      <c r="IB26" s="146"/>
      <c r="IC26" s="146"/>
      <c r="ID26" s="146"/>
      <c r="IE26" s="146"/>
      <c r="IF26" s="146"/>
      <c r="IG26" s="146"/>
      <c r="IH26" s="146"/>
      <c r="II26" s="146"/>
      <c r="IJ26" s="146"/>
      <c r="IK26" s="146"/>
      <c r="IL26" s="146"/>
      <c r="IM26" s="146"/>
      <c r="IN26" s="146"/>
      <c r="IO26" s="146"/>
      <c r="IP26" s="146"/>
      <c r="IQ26" s="146"/>
      <c r="IR26" s="146"/>
      <c r="IS26" s="146"/>
      <c r="IT26" s="146"/>
      <c r="IU26" s="146"/>
      <c r="IV26" s="146"/>
      <c r="IW26" s="146"/>
      <c r="IX26" s="146"/>
      <c r="IY26" s="146"/>
      <c r="IZ26" s="146"/>
      <c r="JA26" s="146"/>
      <c r="JB26" s="146"/>
      <c r="JC26" s="146"/>
      <c r="JD26" s="146"/>
      <c r="JE26" s="146"/>
      <c r="JF26" s="146"/>
      <c r="JG26" s="146"/>
      <c r="JH26" s="146"/>
      <c r="JI26" s="146"/>
      <c r="JJ26" s="146"/>
      <c r="JK26" s="146"/>
      <c r="JL26" s="146"/>
      <c r="JM26" s="146"/>
      <c r="JN26" s="146"/>
      <c r="JO26" s="146"/>
      <c r="JP26" s="146"/>
      <c r="JQ26" s="146"/>
      <c r="JR26" s="146"/>
      <c r="JS26" s="146"/>
      <c r="JT26" s="146"/>
      <c r="JU26" s="146"/>
      <c r="JV26" s="146"/>
      <c r="JW26" s="146"/>
      <c r="JX26" s="146"/>
      <c r="JY26" s="146"/>
      <c r="JZ26" s="146"/>
      <c r="KA26" s="146"/>
      <c r="KB26" s="146"/>
      <c r="KC26" s="146"/>
      <c r="KD26" s="146"/>
      <c r="KE26" s="146"/>
      <c r="KF26" s="146"/>
      <c r="KG26" s="146"/>
      <c r="KH26" s="146"/>
      <c r="KI26" s="146"/>
      <c r="KJ26" s="146"/>
      <c r="KK26" s="146"/>
      <c r="KL26" s="146"/>
      <c r="KM26" s="146"/>
      <c r="KN26" s="146"/>
      <c r="KO26" s="146"/>
      <c r="KP26" s="146"/>
      <c r="KQ26" s="146"/>
      <c r="KR26" s="146"/>
      <c r="KS26" s="146"/>
      <c r="KT26" s="146"/>
      <c r="KU26" s="146"/>
      <c r="KV26" s="146"/>
      <c r="KW26" s="146"/>
      <c r="KX26" s="146"/>
      <c r="KY26" s="146"/>
      <c r="KZ26" s="146"/>
      <c r="LA26" s="146"/>
      <c r="LB26" s="146"/>
      <c r="LC26" s="146"/>
      <c r="LD26" s="146"/>
      <c r="LE26" s="146"/>
      <c r="LF26" s="146"/>
      <c r="LG26" s="146"/>
      <c r="LH26" s="146"/>
      <c r="LI26" s="146"/>
      <c r="LJ26" s="146"/>
      <c r="LK26" s="146"/>
      <c r="LL26" s="146"/>
      <c r="LM26" s="146"/>
      <c r="LN26" s="146"/>
      <c r="LO26" s="146"/>
      <c r="LP26" s="146"/>
      <c r="LQ26" s="146"/>
      <c r="LR26" s="146"/>
      <c r="LS26" s="146"/>
      <c r="LT26" s="146"/>
      <c r="LU26" s="146"/>
      <c r="LV26" s="146"/>
      <c r="LW26" s="146"/>
      <c r="LX26" s="146"/>
      <c r="LY26" s="146"/>
      <c r="LZ26" s="146"/>
      <c r="MA26" s="146"/>
      <c r="MB26" s="146"/>
      <c r="MC26" s="146"/>
      <c r="MD26" s="146"/>
      <c r="ME26" s="146"/>
      <c r="MF26" s="146"/>
      <c r="MG26" s="146"/>
      <c r="MH26" s="146"/>
      <c r="MI26" s="146"/>
      <c r="MJ26" s="146"/>
      <c r="MK26" s="146"/>
      <c r="ML26" s="146"/>
      <c r="MM26" s="146"/>
      <c r="MN26" s="146"/>
      <c r="MO26" s="146"/>
      <c r="MP26" s="146"/>
      <c r="MQ26" s="146"/>
      <c r="MR26" s="146"/>
      <c r="MS26" s="146"/>
      <c r="MT26" s="146"/>
      <c r="MU26" s="146"/>
      <c r="MV26" s="146"/>
      <c r="MW26" s="146"/>
      <c r="MX26" s="146"/>
      <c r="MY26" s="146"/>
      <c r="MZ26" s="146"/>
      <c r="NA26" s="146"/>
      <c r="NB26" s="146"/>
      <c r="NC26" s="146"/>
      <c r="ND26" s="146"/>
      <c r="NE26" s="146"/>
      <c r="NF26" s="146"/>
      <c r="NG26" s="146"/>
      <c r="NH26" s="146"/>
      <c r="NI26" s="146"/>
      <c r="NJ26" s="146"/>
      <c r="NK26" s="146"/>
      <c r="NL26" s="146"/>
      <c r="NM26" s="146"/>
      <c r="NN26" s="146"/>
      <c r="NO26" s="146"/>
      <c r="NP26" s="146"/>
      <c r="NQ26" s="146"/>
      <c r="NR26" s="146"/>
      <c r="NS26" s="146"/>
      <c r="NT26" s="146"/>
      <c r="NU26" s="146"/>
      <c r="NV26" s="146"/>
      <c r="NW26" s="146"/>
      <c r="NX26" s="146"/>
      <c r="NY26" s="146"/>
      <c r="NZ26" s="146"/>
      <c r="OA26" s="146"/>
      <c r="OB26" s="146"/>
      <c r="OC26" s="146"/>
      <c r="OD26" s="146"/>
      <c r="OE26" s="146"/>
      <c r="OF26" s="146"/>
      <c r="OG26" s="146"/>
      <c r="OH26" s="146"/>
      <c r="OI26" s="146"/>
      <c r="OJ26" s="146"/>
      <c r="OK26" s="146"/>
      <c r="OL26" s="146"/>
      <c r="OM26" s="146"/>
      <c r="ON26" s="146"/>
      <c r="OO26" s="146"/>
      <c r="OP26" s="146"/>
      <c r="OQ26" s="146"/>
      <c r="OR26" s="146"/>
      <c r="OS26" s="146"/>
      <c r="OT26" s="146"/>
      <c r="OU26" s="146"/>
      <c r="OV26" s="146"/>
      <c r="OW26" s="146"/>
      <c r="OX26" s="146"/>
      <c r="OY26" s="146"/>
      <c r="OZ26" s="146"/>
      <c r="PA26" s="146"/>
      <c r="PB26" s="146"/>
      <c r="PC26" s="146"/>
      <c r="PD26" s="146"/>
      <c r="PE26" s="146"/>
      <c r="PF26" s="146"/>
      <c r="PG26" s="146"/>
      <c r="PH26" s="146"/>
      <c r="PI26" s="146"/>
      <c r="PJ26" s="146"/>
      <c r="PK26" s="146"/>
      <c r="PL26" s="146"/>
      <c r="PM26" s="146"/>
      <c r="PN26" s="146"/>
      <c r="PO26" s="146"/>
      <c r="PP26" s="146"/>
      <c r="PQ26" s="146"/>
      <c r="PR26" s="146"/>
      <c r="PS26" s="146"/>
      <c r="PT26" s="146"/>
      <c r="PU26" s="146"/>
      <c r="PV26" s="146"/>
      <c r="PW26" s="146"/>
      <c r="PX26" s="146"/>
      <c r="PY26" s="146"/>
      <c r="PZ26" s="146"/>
      <c r="QA26" s="146"/>
      <c r="QB26" s="146"/>
      <c r="QC26" s="146"/>
      <c r="QD26" s="146"/>
      <c r="QE26" s="146"/>
      <c r="QF26" s="146"/>
      <c r="QG26" s="146"/>
      <c r="QH26" s="146"/>
      <c r="QI26" s="146"/>
      <c r="QJ26" s="146"/>
      <c r="QK26" s="146"/>
      <c r="QL26" s="146"/>
      <c r="QM26" s="146"/>
      <c r="QN26" s="146"/>
      <c r="QO26" s="146"/>
      <c r="QP26" s="146"/>
      <c r="QQ26" s="146"/>
      <c r="QR26" s="146"/>
      <c r="QS26" s="146"/>
      <c r="QT26" s="146"/>
      <c r="QU26" s="146"/>
      <c r="QV26" s="146"/>
      <c r="QW26" s="146"/>
      <c r="QX26" s="146"/>
      <c r="QY26" s="146"/>
      <c r="QZ26" s="146"/>
      <c r="RA26" s="146"/>
      <c r="RB26" s="146"/>
      <c r="RC26" s="146"/>
      <c r="RD26" s="146"/>
      <c r="RE26" s="146"/>
      <c r="RF26" s="146"/>
      <c r="RG26" s="146"/>
      <c r="RH26" s="146"/>
      <c r="RI26" s="146"/>
      <c r="RJ26" s="146"/>
      <c r="RK26" s="146"/>
      <c r="RL26" s="146"/>
      <c r="RM26" s="146"/>
      <c r="RN26" s="146"/>
      <c r="RO26" s="146"/>
      <c r="RP26" s="146"/>
      <c r="RQ26" s="146"/>
      <c r="RR26" s="146"/>
      <c r="RS26" s="146"/>
      <c r="RT26" s="146"/>
      <c r="RU26" s="146"/>
      <c r="RV26" s="146"/>
      <c r="RW26" s="146"/>
      <c r="RX26" s="146"/>
      <c r="RY26" s="146"/>
      <c r="RZ26" s="146"/>
      <c r="SA26" s="146"/>
      <c r="SB26" s="146"/>
      <c r="SC26" s="146"/>
      <c r="SD26" s="146"/>
      <c r="SE26" s="146"/>
      <c r="SF26" s="146"/>
      <c r="SG26" s="146"/>
      <c r="SH26" s="146"/>
      <c r="SI26" s="146"/>
      <c r="SJ26" s="146"/>
      <c r="SK26" s="146"/>
      <c r="SL26" s="146"/>
      <c r="SM26" s="146"/>
      <c r="SN26" s="146"/>
      <c r="SO26" s="146"/>
      <c r="SP26" s="146"/>
      <c r="SQ26" s="146"/>
      <c r="SR26" s="146"/>
      <c r="SS26" s="146"/>
      <c r="ST26" s="146"/>
      <c r="SU26" s="146"/>
      <c r="SV26" s="146"/>
      <c r="SW26" s="146"/>
      <c r="SX26" s="146"/>
      <c r="SY26" s="146"/>
      <c r="SZ26" s="146"/>
      <c r="TA26" s="146"/>
      <c r="TB26" s="146"/>
      <c r="TC26" s="146"/>
      <c r="TD26" s="146"/>
      <c r="TE26" s="146"/>
      <c r="TF26" s="146"/>
      <c r="TG26" s="146"/>
      <c r="TH26" s="146"/>
      <c r="TI26" s="146"/>
      <c r="TJ26" s="146"/>
      <c r="TK26" s="146"/>
      <c r="TL26" s="146"/>
      <c r="TM26" s="146"/>
      <c r="TN26" s="146"/>
      <c r="TO26" s="146"/>
      <c r="TP26" s="146"/>
      <c r="TQ26" s="146"/>
      <c r="TR26" s="146"/>
      <c r="TS26" s="146"/>
      <c r="TT26" s="146"/>
      <c r="TU26" s="146"/>
      <c r="TV26" s="146"/>
      <c r="TW26" s="146"/>
      <c r="TX26" s="146"/>
    </row>
    <row r="27" spans="1:544" s="155" customFormat="1" ht="24.95" customHeight="1" x14ac:dyDescent="0.2">
      <c r="A27" s="148">
        <v>24</v>
      </c>
      <c r="B27" s="149" t="s">
        <v>228</v>
      </c>
      <c r="C27" s="150">
        <f>'[28]Q4, 2020 Debt Stock '!R30</f>
        <v>508778694537.58997</v>
      </c>
      <c r="D27" s="179">
        <f>Table38468634533267589378[[#This Row],[DEBT STOCK AS AT Q4 2020(N)]]/$C$41*100</f>
        <v>12.154260847228532</v>
      </c>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c r="GH27" s="146"/>
      <c r="GI27" s="146"/>
      <c r="GJ27" s="146"/>
      <c r="GK27" s="146"/>
      <c r="GL27" s="146"/>
      <c r="GM27" s="146"/>
      <c r="GN27" s="146"/>
      <c r="GO27" s="146"/>
      <c r="GP27" s="146"/>
      <c r="GQ27" s="146"/>
      <c r="GR27" s="146"/>
      <c r="GS27" s="146"/>
      <c r="GT27" s="146"/>
      <c r="GU27" s="146"/>
      <c r="GV27" s="146"/>
      <c r="GW27" s="146"/>
      <c r="GX27" s="146"/>
      <c r="GY27" s="146"/>
      <c r="GZ27" s="146"/>
      <c r="HA27" s="146"/>
      <c r="HB27" s="146"/>
      <c r="HC27" s="146"/>
      <c r="HD27" s="146"/>
      <c r="HE27" s="146"/>
      <c r="HF27" s="146"/>
      <c r="HG27" s="146"/>
      <c r="HH27" s="146"/>
      <c r="HI27" s="146"/>
      <c r="HJ27" s="146"/>
      <c r="HK27" s="146"/>
      <c r="HL27" s="146"/>
      <c r="HM27" s="146"/>
      <c r="HN27" s="146"/>
      <c r="HO27" s="146"/>
      <c r="HP27" s="146"/>
      <c r="HQ27" s="146"/>
      <c r="HR27" s="146"/>
      <c r="HS27" s="146"/>
      <c r="HT27" s="146"/>
      <c r="HU27" s="146"/>
      <c r="HV27" s="146"/>
      <c r="HW27" s="146"/>
      <c r="HX27" s="146"/>
      <c r="HY27" s="146"/>
      <c r="HZ27" s="146"/>
      <c r="IA27" s="146"/>
      <c r="IB27" s="146"/>
      <c r="IC27" s="146"/>
      <c r="ID27" s="146"/>
      <c r="IE27" s="146"/>
      <c r="IF27" s="146"/>
      <c r="IG27" s="146"/>
      <c r="IH27" s="146"/>
      <c r="II27" s="146"/>
      <c r="IJ27" s="146"/>
      <c r="IK27" s="146"/>
      <c r="IL27" s="146"/>
      <c r="IM27" s="146"/>
      <c r="IN27" s="146"/>
      <c r="IO27" s="146"/>
      <c r="IP27" s="146"/>
      <c r="IQ27" s="146"/>
      <c r="IR27" s="146"/>
      <c r="IS27" s="146"/>
      <c r="IT27" s="146"/>
      <c r="IU27" s="146"/>
      <c r="IV27" s="146"/>
      <c r="IW27" s="146"/>
      <c r="IX27" s="146"/>
      <c r="IY27" s="146"/>
      <c r="IZ27" s="146"/>
      <c r="JA27" s="146"/>
      <c r="JB27" s="146"/>
      <c r="JC27" s="146"/>
      <c r="JD27" s="146"/>
      <c r="JE27" s="146"/>
      <c r="JF27" s="146"/>
      <c r="JG27" s="146"/>
      <c r="JH27" s="146"/>
      <c r="JI27" s="146"/>
      <c r="JJ27" s="146"/>
      <c r="JK27" s="146"/>
      <c r="JL27" s="146"/>
      <c r="JM27" s="146"/>
      <c r="JN27" s="146"/>
      <c r="JO27" s="146"/>
      <c r="JP27" s="146"/>
      <c r="JQ27" s="146"/>
      <c r="JR27" s="146"/>
      <c r="JS27" s="146"/>
      <c r="JT27" s="146"/>
      <c r="JU27" s="146"/>
      <c r="JV27" s="146"/>
      <c r="JW27" s="146"/>
      <c r="JX27" s="146"/>
      <c r="JY27" s="146"/>
      <c r="JZ27" s="146"/>
      <c r="KA27" s="146"/>
      <c r="KB27" s="146"/>
      <c r="KC27" s="146"/>
      <c r="KD27" s="146"/>
      <c r="KE27" s="146"/>
      <c r="KF27" s="146"/>
      <c r="KG27" s="146"/>
      <c r="KH27" s="146"/>
      <c r="KI27" s="146"/>
      <c r="KJ27" s="146"/>
      <c r="KK27" s="146"/>
      <c r="KL27" s="146"/>
      <c r="KM27" s="146"/>
      <c r="KN27" s="146"/>
      <c r="KO27" s="146"/>
      <c r="KP27" s="146"/>
      <c r="KQ27" s="146"/>
      <c r="KR27" s="146"/>
      <c r="KS27" s="146"/>
      <c r="KT27" s="146"/>
      <c r="KU27" s="146"/>
      <c r="KV27" s="146"/>
      <c r="KW27" s="146"/>
      <c r="KX27" s="146"/>
      <c r="KY27" s="146"/>
      <c r="KZ27" s="146"/>
      <c r="LA27" s="146"/>
      <c r="LB27" s="146"/>
      <c r="LC27" s="146"/>
      <c r="LD27" s="146"/>
      <c r="LE27" s="146"/>
      <c r="LF27" s="146"/>
      <c r="LG27" s="146"/>
      <c r="LH27" s="146"/>
      <c r="LI27" s="146"/>
      <c r="LJ27" s="146"/>
      <c r="LK27" s="146"/>
      <c r="LL27" s="146"/>
      <c r="LM27" s="146"/>
      <c r="LN27" s="146"/>
      <c r="LO27" s="146"/>
      <c r="LP27" s="146"/>
      <c r="LQ27" s="146"/>
      <c r="LR27" s="146"/>
      <c r="LS27" s="146"/>
      <c r="LT27" s="146"/>
      <c r="LU27" s="146"/>
      <c r="LV27" s="146"/>
      <c r="LW27" s="146"/>
      <c r="LX27" s="146"/>
      <c r="LY27" s="146"/>
      <c r="LZ27" s="146"/>
      <c r="MA27" s="146"/>
      <c r="MB27" s="146"/>
      <c r="MC27" s="146"/>
      <c r="MD27" s="146"/>
      <c r="ME27" s="146"/>
      <c r="MF27" s="146"/>
      <c r="MG27" s="146"/>
      <c r="MH27" s="146"/>
      <c r="MI27" s="146"/>
      <c r="MJ27" s="146"/>
      <c r="MK27" s="146"/>
      <c r="ML27" s="146"/>
      <c r="MM27" s="146"/>
      <c r="MN27" s="146"/>
      <c r="MO27" s="146"/>
      <c r="MP27" s="146"/>
      <c r="MQ27" s="146"/>
      <c r="MR27" s="146"/>
      <c r="MS27" s="146"/>
      <c r="MT27" s="146"/>
      <c r="MU27" s="146"/>
      <c r="MV27" s="146"/>
      <c r="MW27" s="146"/>
      <c r="MX27" s="146"/>
      <c r="MY27" s="146"/>
      <c r="MZ27" s="146"/>
      <c r="NA27" s="146"/>
      <c r="NB27" s="146"/>
      <c r="NC27" s="146"/>
      <c r="ND27" s="146"/>
      <c r="NE27" s="146"/>
      <c r="NF27" s="146"/>
      <c r="NG27" s="146"/>
      <c r="NH27" s="146"/>
      <c r="NI27" s="146"/>
      <c r="NJ27" s="146"/>
      <c r="NK27" s="146"/>
      <c r="NL27" s="146"/>
      <c r="NM27" s="146"/>
      <c r="NN27" s="146"/>
      <c r="NO27" s="146"/>
      <c r="NP27" s="146"/>
      <c r="NQ27" s="146"/>
      <c r="NR27" s="146"/>
      <c r="NS27" s="146"/>
      <c r="NT27" s="146"/>
      <c r="NU27" s="146"/>
      <c r="NV27" s="146"/>
      <c r="NW27" s="146"/>
      <c r="NX27" s="146"/>
      <c r="NY27" s="146"/>
      <c r="NZ27" s="146"/>
      <c r="OA27" s="146"/>
      <c r="OB27" s="146"/>
      <c r="OC27" s="146"/>
      <c r="OD27" s="146"/>
      <c r="OE27" s="146"/>
      <c r="OF27" s="146"/>
      <c r="OG27" s="146"/>
      <c r="OH27" s="146"/>
      <c r="OI27" s="146"/>
      <c r="OJ27" s="146"/>
      <c r="OK27" s="146"/>
      <c r="OL27" s="146"/>
      <c r="OM27" s="146"/>
      <c r="ON27" s="146"/>
      <c r="OO27" s="146"/>
      <c r="OP27" s="146"/>
      <c r="OQ27" s="146"/>
      <c r="OR27" s="146"/>
      <c r="OS27" s="146"/>
      <c r="OT27" s="146"/>
      <c r="OU27" s="146"/>
      <c r="OV27" s="146"/>
      <c r="OW27" s="146"/>
      <c r="OX27" s="146"/>
      <c r="OY27" s="146"/>
      <c r="OZ27" s="146"/>
      <c r="PA27" s="146"/>
      <c r="PB27" s="146"/>
      <c r="PC27" s="146"/>
      <c r="PD27" s="146"/>
      <c r="PE27" s="146"/>
      <c r="PF27" s="146"/>
      <c r="PG27" s="146"/>
      <c r="PH27" s="146"/>
      <c r="PI27" s="146"/>
      <c r="PJ27" s="146"/>
      <c r="PK27" s="146"/>
      <c r="PL27" s="146"/>
      <c r="PM27" s="146"/>
      <c r="PN27" s="146"/>
      <c r="PO27" s="146"/>
      <c r="PP27" s="146"/>
      <c r="PQ27" s="146"/>
      <c r="PR27" s="146"/>
      <c r="PS27" s="146"/>
      <c r="PT27" s="146"/>
      <c r="PU27" s="146"/>
      <c r="PV27" s="146"/>
      <c r="PW27" s="146"/>
      <c r="PX27" s="146"/>
      <c r="PY27" s="146"/>
      <c r="PZ27" s="146"/>
      <c r="QA27" s="146"/>
      <c r="QB27" s="146"/>
      <c r="QC27" s="146"/>
      <c r="QD27" s="146"/>
      <c r="QE27" s="146"/>
      <c r="QF27" s="146"/>
      <c r="QG27" s="146"/>
      <c r="QH27" s="146"/>
      <c r="QI27" s="146"/>
      <c r="QJ27" s="146"/>
      <c r="QK27" s="146"/>
      <c r="QL27" s="146"/>
      <c r="QM27" s="146"/>
      <c r="QN27" s="146"/>
      <c r="QO27" s="146"/>
      <c r="QP27" s="146"/>
      <c r="QQ27" s="146"/>
      <c r="QR27" s="146"/>
      <c r="QS27" s="146"/>
      <c r="QT27" s="146"/>
      <c r="QU27" s="146"/>
      <c r="QV27" s="146"/>
      <c r="QW27" s="146"/>
      <c r="QX27" s="146"/>
      <c r="QY27" s="146"/>
      <c r="QZ27" s="146"/>
      <c r="RA27" s="146"/>
      <c r="RB27" s="146"/>
      <c r="RC27" s="146"/>
      <c r="RD27" s="146"/>
      <c r="RE27" s="146"/>
      <c r="RF27" s="146"/>
      <c r="RG27" s="146"/>
      <c r="RH27" s="146"/>
      <c r="RI27" s="146"/>
      <c r="RJ27" s="146"/>
      <c r="RK27" s="146"/>
      <c r="RL27" s="146"/>
      <c r="RM27" s="146"/>
      <c r="RN27" s="146"/>
      <c r="RO27" s="146"/>
      <c r="RP27" s="146"/>
      <c r="RQ27" s="146"/>
      <c r="RR27" s="146"/>
      <c r="RS27" s="146"/>
      <c r="RT27" s="146"/>
      <c r="RU27" s="146"/>
      <c r="RV27" s="146"/>
      <c r="RW27" s="146"/>
      <c r="RX27" s="146"/>
      <c r="RY27" s="146"/>
      <c r="RZ27" s="146"/>
      <c r="SA27" s="146"/>
      <c r="SB27" s="146"/>
      <c r="SC27" s="146"/>
      <c r="SD27" s="146"/>
      <c r="SE27" s="146"/>
      <c r="SF27" s="146"/>
      <c r="SG27" s="146"/>
      <c r="SH27" s="146"/>
      <c r="SI27" s="146"/>
      <c r="SJ27" s="146"/>
      <c r="SK27" s="146"/>
      <c r="SL27" s="146"/>
      <c r="SM27" s="146"/>
      <c r="SN27" s="146"/>
      <c r="SO27" s="146"/>
      <c r="SP27" s="146"/>
      <c r="SQ27" s="146"/>
      <c r="SR27" s="146"/>
      <c r="SS27" s="146"/>
      <c r="ST27" s="146"/>
      <c r="SU27" s="146"/>
      <c r="SV27" s="146"/>
      <c r="SW27" s="146"/>
      <c r="SX27" s="146"/>
      <c r="SY27" s="146"/>
      <c r="SZ27" s="146"/>
      <c r="TA27" s="146"/>
      <c r="TB27" s="146"/>
      <c r="TC27" s="146"/>
      <c r="TD27" s="146"/>
      <c r="TE27" s="146"/>
      <c r="TF27" s="146"/>
      <c r="TG27" s="146"/>
      <c r="TH27" s="146"/>
      <c r="TI27" s="146"/>
      <c r="TJ27" s="146"/>
      <c r="TK27" s="146"/>
      <c r="TL27" s="146"/>
      <c r="TM27" s="146"/>
      <c r="TN27" s="146"/>
      <c r="TO27" s="146"/>
      <c r="TP27" s="146"/>
      <c r="TQ27" s="146"/>
      <c r="TR27" s="146"/>
      <c r="TS27" s="146"/>
      <c r="TT27" s="146"/>
      <c r="TU27" s="146"/>
      <c r="TV27" s="146"/>
      <c r="TW27" s="146"/>
      <c r="TX27" s="146"/>
    </row>
    <row r="28" spans="1:544" s="158" customFormat="1" ht="24.95" customHeight="1" x14ac:dyDescent="0.2">
      <c r="A28" s="152">
        <v>25</v>
      </c>
      <c r="B28" s="153" t="s">
        <v>229</v>
      </c>
      <c r="C28" s="145">
        <f>'[28]Q4, 2020 Debt Stock '!R31</f>
        <v>59390353151.520004</v>
      </c>
      <c r="D28" s="178">
        <f>Table38468634533267589378[[#This Row],[DEBT STOCK AS AT Q4 2020(N)]]/$C$41*100</f>
        <v>1.4187815876776328</v>
      </c>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c r="FS28" s="156"/>
      <c r="FT28" s="156"/>
      <c r="FU28" s="156"/>
      <c r="FV28" s="156"/>
      <c r="FW28" s="156"/>
      <c r="FX28" s="156"/>
      <c r="FY28" s="156"/>
      <c r="FZ28" s="156"/>
      <c r="GA28" s="156"/>
      <c r="GB28" s="156"/>
      <c r="GC28" s="156"/>
      <c r="GD28" s="156"/>
      <c r="GE28" s="156"/>
      <c r="GF28" s="156"/>
      <c r="GG28" s="156"/>
      <c r="GH28" s="156"/>
      <c r="GI28" s="156"/>
      <c r="GJ28" s="156"/>
      <c r="GK28" s="156"/>
      <c r="GL28" s="156"/>
      <c r="GM28" s="156"/>
      <c r="GN28" s="156"/>
      <c r="GO28" s="156"/>
      <c r="GP28" s="156"/>
      <c r="GQ28" s="156"/>
      <c r="GR28" s="156"/>
      <c r="GS28" s="156"/>
      <c r="GT28" s="156"/>
      <c r="GU28" s="156"/>
      <c r="GV28" s="156"/>
      <c r="GW28" s="156"/>
      <c r="GX28" s="156"/>
      <c r="GY28" s="156"/>
      <c r="GZ28" s="156"/>
      <c r="HA28" s="156"/>
      <c r="HB28" s="156"/>
      <c r="HC28" s="156"/>
      <c r="HD28" s="156"/>
      <c r="HE28" s="156"/>
      <c r="HF28" s="156"/>
      <c r="HG28" s="156"/>
      <c r="HH28" s="156"/>
      <c r="HI28" s="156"/>
      <c r="HJ28" s="156"/>
      <c r="HK28" s="156"/>
      <c r="HL28" s="156"/>
      <c r="HM28" s="156"/>
      <c r="HN28" s="156"/>
      <c r="HO28" s="156"/>
      <c r="HP28" s="156"/>
      <c r="HQ28" s="156"/>
      <c r="HR28" s="156"/>
      <c r="HS28" s="156"/>
      <c r="HT28" s="156"/>
      <c r="HU28" s="156"/>
      <c r="HV28" s="156"/>
      <c r="HW28" s="156"/>
      <c r="HX28" s="156"/>
      <c r="HY28" s="156"/>
      <c r="HZ28" s="156"/>
      <c r="IA28" s="156"/>
      <c r="IB28" s="156"/>
      <c r="IC28" s="156"/>
      <c r="ID28" s="156"/>
      <c r="IE28" s="156"/>
      <c r="IF28" s="156"/>
      <c r="IG28" s="156"/>
      <c r="IH28" s="156"/>
      <c r="II28" s="156"/>
      <c r="IJ28" s="156"/>
      <c r="IK28" s="156"/>
      <c r="IL28" s="156"/>
      <c r="IM28" s="156"/>
      <c r="IN28" s="156"/>
      <c r="IO28" s="156"/>
      <c r="IP28" s="156"/>
      <c r="IQ28" s="156"/>
      <c r="IR28" s="156"/>
      <c r="IS28" s="156"/>
      <c r="IT28" s="156"/>
      <c r="IU28" s="156"/>
      <c r="IV28" s="156"/>
      <c r="IW28" s="156"/>
      <c r="IX28" s="156"/>
      <c r="IY28" s="156"/>
      <c r="IZ28" s="156"/>
      <c r="JA28" s="156"/>
      <c r="JB28" s="156"/>
      <c r="JC28" s="156"/>
      <c r="JD28" s="156"/>
      <c r="JE28" s="156"/>
      <c r="JF28" s="156"/>
      <c r="JG28" s="156"/>
      <c r="JH28" s="156"/>
      <c r="JI28" s="156"/>
      <c r="JJ28" s="156"/>
      <c r="JK28" s="156"/>
      <c r="JL28" s="156"/>
      <c r="JM28" s="156"/>
      <c r="JN28" s="156"/>
      <c r="JO28" s="156"/>
      <c r="JP28" s="156"/>
      <c r="JQ28" s="156"/>
      <c r="JR28" s="156"/>
      <c r="JS28" s="156"/>
      <c r="JT28" s="156"/>
      <c r="JU28" s="156"/>
      <c r="JV28" s="156"/>
      <c r="JW28" s="156"/>
      <c r="JX28" s="156"/>
      <c r="JY28" s="156"/>
      <c r="JZ28" s="156"/>
      <c r="KA28" s="156"/>
      <c r="KB28" s="156"/>
      <c r="KC28" s="156"/>
      <c r="KD28" s="156"/>
      <c r="KE28" s="156"/>
      <c r="KF28" s="156"/>
      <c r="KG28" s="156"/>
      <c r="KH28" s="156"/>
      <c r="KI28" s="156"/>
      <c r="KJ28" s="156"/>
      <c r="KK28" s="156"/>
      <c r="KL28" s="156"/>
      <c r="KM28" s="156"/>
      <c r="KN28" s="156"/>
      <c r="KO28" s="156"/>
      <c r="KP28" s="156"/>
      <c r="KQ28" s="156"/>
      <c r="KR28" s="156"/>
      <c r="KS28" s="156"/>
      <c r="KT28" s="156"/>
      <c r="KU28" s="156"/>
      <c r="KV28" s="156"/>
      <c r="KW28" s="156"/>
      <c r="KX28" s="156"/>
      <c r="KY28" s="156"/>
      <c r="KZ28" s="156"/>
      <c r="LA28" s="156"/>
      <c r="LB28" s="156"/>
      <c r="LC28" s="156"/>
      <c r="LD28" s="156"/>
      <c r="LE28" s="156"/>
      <c r="LF28" s="156"/>
      <c r="LG28" s="156"/>
      <c r="LH28" s="156"/>
      <c r="LI28" s="156"/>
      <c r="LJ28" s="156"/>
      <c r="LK28" s="156"/>
      <c r="LL28" s="156"/>
      <c r="LM28" s="156"/>
      <c r="LN28" s="156"/>
      <c r="LO28" s="156"/>
      <c r="LP28" s="156"/>
      <c r="LQ28" s="156"/>
      <c r="LR28" s="156"/>
      <c r="LS28" s="156"/>
      <c r="LT28" s="156"/>
      <c r="LU28" s="156"/>
      <c r="LV28" s="156"/>
      <c r="LW28" s="156"/>
      <c r="LX28" s="156"/>
      <c r="LY28" s="156"/>
      <c r="LZ28" s="156"/>
      <c r="MA28" s="156"/>
      <c r="MB28" s="156"/>
      <c r="MC28" s="156"/>
      <c r="MD28" s="156"/>
      <c r="ME28" s="156"/>
      <c r="MF28" s="156"/>
      <c r="MG28" s="156"/>
      <c r="MH28" s="156"/>
      <c r="MI28" s="156"/>
      <c r="MJ28" s="156"/>
      <c r="MK28" s="156"/>
      <c r="ML28" s="156"/>
      <c r="MM28" s="156"/>
      <c r="MN28" s="156"/>
      <c r="MO28" s="156"/>
      <c r="MP28" s="156"/>
      <c r="MQ28" s="156"/>
      <c r="MR28" s="156"/>
      <c r="MS28" s="156"/>
      <c r="MT28" s="156"/>
      <c r="MU28" s="156"/>
      <c r="MV28" s="156"/>
      <c r="MW28" s="156"/>
      <c r="MX28" s="156"/>
      <c r="MY28" s="156"/>
      <c r="MZ28" s="156"/>
      <c r="NA28" s="156"/>
      <c r="NB28" s="156"/>
      <c r="NC28" s="156"/>
      <c r="ND28" s="156"/>
      <c r="NE28" s="156"/>
      <c r="NF28" s="156"/>
      <c r="NG28" s="156"/>
      <c r="NH28" s="156"/>
      <c r="NI28" s="156"/>
      <c r="NJ28" s="156"/>
      <c r="NK28" s="156"/>
      <c r="NL28" s="156"/>
      <c r="NM28" s="156"/>
      <c r="NN28" s="156"/>
      <c r="NO28" s="156"/>
      <c r="NP28" s="156"/>
      <c r="NQ28" s="156"/>
      <c r="NR28" s="156"/>
      <c r="NS28" s="156"/>
      <c r="NT28" s="156"/>
      <c r="NU28" s="156"/>
      <c r="NV28" s="156"/>
      <c r="NW28" s="156"/>
      <c r="NX28" s="156"/>
      <c r="NY28" s="156"/>
      <c r="NZ28" s="156"/>
      <c r="OA28" s="156"/>
      <c r="OB28" s="156"/>
      <c r="OC28" s="156"/>
      <c r="OD28" s="156"/>
      <c r="OE28" s="156"/>
      <c r="OF28" s="156"/>
      <c r="OG28" s="156"/>
      <c r="OH28" s="156"/>
      <c r="OI28" s="156"/>
      <c r="OJ28" s="156"/>
      <c r="OK28" s="156"/>
      <c r="OL28" s="156"/>
      <c r="OM28" s="156"/>
      <c r="ON28" s="156"/>
      <c r="OO28" s="156"/>
      <c r="OP28" s="156"/>
      <c r="OQ28" s="156"/>
      <c r="OR28" s="156"/>
      <c r="OS28" s="156"/>
      <c r="OT28" s="156"/>
      <c r="OU28" s="156"/>
      <c r="OV28" s="156"/>
      <c r="OW28" s="156"/>
      <c r="OX28" s="156"/>
      <c r="OY28" s="156"/>
      <c r="OZ28" s="156"/>
      <c r="PA28" s="156"/>
      <c r="PB28" s="156"/>
      <c r="PC28" s="156"/>
      <c r="PD28" s="156"/>
      <c r="PE28" s="156"/>
      <c r="PF28" s="156"/>
      <c r="PG28" s="156"/>
      <c r="PH28" s="156"/>
      <c r="PI28" s="156"/>
      <c r="PJ28" s="156"/>
      <c r="PK28" s="156"/>
      <c r="PL28" s="156"/>
      <c r="PM28" s="156"/>
      <c r="PN28" s="156"/>
      <c r="PO28" s="156"/>
      <c r="PP28" s="156"/>
      <c r="PQ28" s="156"/>
      <c r="PR28" s="156"/>
      <c r="PS28" s="156"/>
      <c r="PT28" s="156"/>
      <c r="PU28" s="156"/>
      <c r="PV28" s="156"/>
      <c r="PW28" s="156"/>
      <c r="PX28" s="156"/>
      <c r="PY28" s="156"/>
      <c r="PZ28" s="156"/>
      <c r="QA28" s="156"/>
      <c r="QB28" s="156"/>
      <c r="QC28" s="156"/>
      <c r="QD28" s="156"/>
      <c r="QE28" s="156"/>
      <c r="QF28" s="156"/>
      <c r="QG28" s="156"/>
      <c r="QH28" s="156"/>
      <c r="QI28" s="156"/>
      <c r="QJ28" s="156"/>
      <c r="QK28" s="156"/>
      <c r="QL28" s="156"/>
      <c r="QM28" s="156"/>
      <c r="QN28" s="156"/>
      <c r="QO28" s="156"/>
      <c r="QP28" s="156"/>
      <c r="QQ28" s="156"/>
      <c r="QR28" s="156"/>
      <c r="QS28" s="156"/>
      <c r="QT28" s="156"/>
      <c r="QU28" s="156"/>
      <c r="QV28" s="156"/>
      <c r="QW28" s="156"/>
      <c r="QX28" s="156"/>
      <c r="QY28" s="156"/>
      <c r="QZ28" s="156"/>
      <c r="RA28" s="156"/>
      <c r="RB28" s="156"/>
      <c r="RC28" s="156"/>
      <c r="RD28" s="156"/>
      <c r="RE28" s="156"/>
      <c r="RF28" s="156"/>
      <c r="RG28" s="156"/>
      <c r="RH28" s="156"/>
      <c r="RI28" s="156"/>
      <c r="RJ28" s="156"/>
      <c r="RK28" s="156"/>
      <c r="RL28" s="156"/>
      <c r="RM28" s="156"/>
      <c r="RN28" s="156"/>
      <c r="RO28" s="156"/>
      <c r="RP28" s="156"/>
      <c r="RQ28" s="156"/>
      <c r="RR28" s="156"/>
      <c r="RS28" s="156"/>
      <c r="RT28" s="156"/>
      <c r="RU28" s="156"/>
      <c r="RV28" s="156"/>
      <c r="RW28" s="156"/>
      <c r="RX28" s="156"/>
      <c r="RY28" s="156"/>
      <c r="RZ28" s="156"/>
      <c r="SA28" s="156"/>
      <c r="SB28" s="156"/>
      <c r="SC28" s="156"/>
      <c r="SD28" s="156"/>
      <c r="SE28" s="156"/>
      <c r="SF28" s="156"/>
      <c r="SG28" s="156"/>
      <c r="SH28" s="156"/>
      <c r="SI28" s="156"/>
      <c r="SJ28" s="156"/>
      <c r="SK28" s="156"/>
      <c r="SL28" s="156"/>
      <c r="SM28" s="156"/>
      <c r="SN28" s="156"/>
      <c r="SO28" s="156"/>
      <c r="SP28" s="156"/>
      <c r="SQ28" s="156"/>
      <c r="SR28" s="156"/>
      <c r="SS28" s="156"/>
      <c r="ST28" s="156"/>
      <c r="SU28" s="156"/>
      <c r="SV28" s="156"/>
      <c r="SW28" s="156"/>
      <c r="SX28" s="156"/>
      <c r="SY28" s="156"/>
      <c r="SZ28" s="156"/>
      <c r="TA28" s="156"/>
      <c r="TB28" s="156"/>
      <c r="TC28" s="156"/>
      <c r="TD28" s="156"/>
      <c r="TE28" s="156"/>
      <c r="TF28" s="156"/>
      <c r="TG28" s="156"/>
      <c r="TH28" s="156"/>
      <c r="TI28" s="156"/>
      <c r="TJ28" s="156"/>
      <c r="TK28" s="156"/>
      <c r="TL28" s="156"/>
      <c r="TM28" s="156"/>
      <c r="TN28" s="156"/>
      <c r="TO28" s="156"/>
      <c r="TP28" s="156"/>
      <c r="TQ28" s="156"/>
      <c r="TR28" s="156"/>
      <c r="TS28" s="156"/>
      <c r="TT28" s="156"/>
      <c r="TU28" s="156"/>
      <c r="TV28" s="156"/>
      <c r="TW28" s="156"/>
      <c r="TX28" s="156"/>
    </row>
    <row r="29" spans="1:544" s="155" customFormat="1" ht="24.95" customHeight="1" x14ac:dyDescent="0.2">
      <c r="A29" s="148">
        <v>26</v>
      </c>
      <c r="B29" s="149" t="s">
        <v>230</v>
      </c>
      <c r="C29" s="150">
        <f>'[28]Q4, 2020 Debt Stock '!R32</f>
        <v>66777350647.400002</v>
      </c>
      <c r="D29" s="179">
        <f>Table38468634533267589378[[#This Row],[DEBT STOCK AS AT Q4 2020(N)]]/$C$41*100</f>
        <v>1.5952502476405863</v>
      </c>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c r="IR29" s="146"/>
      <c r="IS29" s="146"/>
      <c r="IT29" s="146"/>
      <c r="IU29" s="146"/>
      <c r="IV29" s="146"/>
      <c r="IW29" s="146"/>
      <c r="IX29" s="146"/>
      <c r="IY29" s="146"/>
      <c r="IZ29" s="146"/>
      <c r="JA29" s="146"/>
      <c r="JB29" s="146"/>
      <c r="JC29" s="146"/>
      <c r="JD29" s="146"/>
      <c r="JE29" s="146"/>
      <c r="JF29" s="146"/>
      <c r="JG29" s="146"/>
      <c r="JH29" s="146"/>
      <c r="JI29" s="146"/>
      <c r="JJ29" s="146"/>
      <c r="JK29" s="146"/>
      <c r="JL29" s="146"/>
      <c r="JM29" s="146"/>
      <c r="JN29" s="146"/>
      <c r="JO29" s="146"/>
      <c r="JP29" s="146"/>
      <c r="JQ29" s="146"/>
      <c r="JR29" s="146"/>
      <c r="JS29" s="146"/>
      <c r="JT29" s="146"/>
      <c r="JU29" s="146"/>
      <c r="JV29" s="146"/>
      <c r="JW29" s="146"/>
      <c r="JX29" s="146"/>
      <c r="JY29" s="146"/>
      <c r="JZ29" s="146"/>
      <c r="KA29" s="146"/>
      <c r="KB29" s="146"/>
      <c r="KC29" s="146"/>
      <c r="KD29" s="146"/>
      <c r="KE29" s="146"/>
      <c r="KF29" s="146"/>
      <c r="KG29" s="146"/>
      <c r="KH29" s="146"/>
      <c r="KI29" s="146"/>
      <c r="KJ29" s="146"/>
      <c r="KK29" s="146"/>
      <c r="KL29" s="146"/>
      <c r="KM29" s="146"/>
      <c r="KN29" s="146"/>
      <c r="KO29" s="146"/>
      <c r="KP29" s="146"/>
      <c r="KQ29" s="146"/>
      <c r="KR29" s="146"/>
      <c r="KS29" s="146"/>
      <c r="KT29" s="146"/>
      <c r="KU29" s="146"/>
      <c r="KV29" s="146"/>
      <c r="KW29" s="146"/>
      <c r="KX29" s="146"/>
      <c r="KY29" s="146"/>
      <c r="KZ29" s="146"/>
      <c r="LA29" s="146"/>
      <c r="LB29" s="146"/>
      <c r="LC29" s="146"/>
      <c r="LD29" s="146"/>
      <c r="LE29" s="146"/>
      <c r="LF29" s="146"/>
      <c r="LG29" s="146"/>
      <c r="LH29" s="146"/>
      <c r="LI29" s="146"/>
      <c r="LJ29" s="146"/>
      <c r="LK29" s="146"/>
      <c r="LL29" s="146"/>
      <c r="LM29" s="146"/>
      <c r="LN29" s="146"/>
      <c r="LO29" s="146"/>
      <c r="LP29" s="146"/>
      <c r="LQ29" s="146"/>
      <c r="LR29" s="146"/>
      <c r="LS29" s="146"/>
      <c r="LT29" s="146"/>
      <c r="LU29" s="146"/>
      <c r="LV29" s="146"/>
      <c r="LW29" s="146"/>
      <c r="LX29" s="146"/>
      <c r="LY29" s="146"/>
      <c r="LZ29" s="146"/>
      <c r="MA29" s="146"/>
      <c r="MB29" s="146"/>
      <c r="MC29" s="146"/>
      <c r="MD29" s="146"/>
      <c r="ME29" s="146"/>
      <c r="MF29" s="146"/>
      <c r="MG29" s="146"/>
      <c r="MH29" s="146"/>
      <c r="MI29" s="146"/>
      <c r="MJ29" s="146"/>
      <c r="MK29" s="146"/>
      <c r="ML29" s="146"/>
      <c r="MM29" s="146"/>
      <c r="MN29" s="146"/>
      <c r="MO29" s="146"/>
      <c r="MP29" s="146"/>
      <c r="MQ29" s="146"/>
      <c r="MR29" s="146"/>
      <c r="MS29" s="146"/>
      <c r="MT29" s="146"/>
      <c r="MU29" s="146"/>
      <c r="MV29" s="146"/>
      <c r="MW29" s="146"/>
      <c r="MX29" s="146"/>
      <c r="MY29" s="146"/>
      <c r="MZ29" s="146"/>
      <c r="NA29" s="146"/>
      <c r="NB29" s="146"/>
      <c r="NC29" s="146"/>
      <c r="ND29" s="146"/>
      <c r="NE29" s="146"/>
      <c r="NF29" s="146"/>
      <c r="NG29" s="146"/>
      <c r="NH29" s="146"/>
      <c r="NI29" s="146"/>
      <c r="NJ29" s="146"/>
      <c r="NK29" s="146"/>
      <c r="NL29" s="146"/>
      <c r="NM29" s="146"/>
      <c r="NN29" s="146"/>
      <c r="NO29" s="146"/>
      <c r="NP29" s="146"/>
      <c r="NQ29" s="146"/>
      <c r="NR29" s="146"/>
      <c r="NS29" s="146"/>
      <c r="NT29" s="146"/>
      <c r="NU29" s="146"/>
      <c r="NV29" s="146"/>
      <c r="NW29" s="146"/>
      <c r="NX29" s="146"/>
      <c r="NY29" s="146"/>
      <c r="NZ29" s="146"/>
      <c r="OA29" s="146"/>
      <c r="OB29" s="146"/>
      <c r="OC29" s="146"/>
      <c r="OD29" s="146"/>
      <c r="OE29" s="146"/>
      <c r="OF29" s="146"/>
      <c r="OG29" s="146"/>
      <c r="OH29" s="146"/>
      <c r="OI29" s="146"/>
      <c r="OJ29" s="146"/>
      <c r="OK29" s="146"/>
      <c r="OL29" s="146"/>
      <c r="OM29" s="146"/>
      <c r="ON29" s="146"/>
      <c r="OO29" s="146"/>
      <c r="OP29" s="146"/>
      <c r="OQ29" s="146"/>
      <c r="OR29" s="146"/>
      <c r="OS29" s="146"/>
      <c r="OT29" s="146"/>
      <c r="OU29" s="146"/>
      <c r="OV29" s="146"/>
      <c r="OW29" s="146"/>
      <c r="OX29" s="146"/>
      <c r="OY29" s="146"/>
      <c r="OZ29" s="146"/>
      <c r="PA29" s="146"/>
      <c r="PB29" s="146"/>
      <c r="PC29" s="146"/>
      <c r="PD29" s="146"/>
      <c r="PE29" s="146"/>
      <c r="PF29" s="146"/>
      <c r="PG29" s="146"/>
      <c r="PH29" s="146"/>
      <c r="PI29" s="146"/>
      <c r="PJ29" s="146"/>
      <c r="PK29" s="146"/>
      <c r="PL29" s="146"/>
      <c r="PM29" s="146"/>
      <c r="PN29" s="146"/>
      <c r="PO29" s="146"/>
      <c r="PP29" s="146"/>
      <c r="PQ29" s="146"/>
      <c r="PR29" s="146"/>
      <c r="PS29" s="146"/>
      <c r="PT29" s="146"/>
      <c r="PU29" s="146"/>
      <c r="PV29" s="146"/>
      <c r="PW29" s="146"/>
      <c r="PX29" s="146"/>
      <c r="PY29" s="146"/>
      <c r="PZ29" s="146"/>
      <c r="QA29" s="146"/>
      <c r="QB29" s="146"/>
      <c r="QC29" s="146"/>
      <c r="QD29" s="146"/>
      <c r="QE29" s="146"/>
      <c r="QF29" s="146"/>
      <c r="QG29" s="146"/>
      <c r="QH29" s="146"/>
      <c r="QI29" s="146"/>
      <c r="QJ29" s="146"/>
      <c r="QK29" s="146"/>
      <c r="QL29" s="146"/>
      <c r="QM29" s="146"/>
      <c r="QN29" s="146"/>
      <c r="QO29" s="146"/>
      <c r="QP29" s="146"/>
      <c r="QQ29" s="146"/>
      <c r="QR29" s="146"/>
      <c r="QS29" s="146"/>
      <c r="QT29" s="146"/>
      <c r="QU29" s="146"/>
      <c r="QV29" s="146"/>
      <c r="QW29" s="146"/>
      <c r="QX29" s="146"/>
      <c r="QY29" s="146"/>
      <c r="QZ29" s="146"/>
      <c r="RA29" s="146"/>
      <c r="RB29" s="146"/>
      <c r="RC29" s="146"/>
      <c r="RD29" s="146"/>
      <c r="RE29" s="146"/>
      <c r="RF29" s="146"/>
      <c r="RG29" s="146"/>
      <c r="RH29" s="146"/>
      <c r="RI29" s="146"/>
      <c r="RJ29" s="146"/>
      <c r="RK29" s="146"/>
      <c r="RL29" s="146"/>
      <c r="RM29" s="146"/>
      <c r="RN29" s="146"/>
      <c r="RO29" s="146"/>
      <c r="RP29" s="146"/>
      <c r="RQ29" s="146"/>
      <c r="RR29" s="146"/>
      <c r="RS29" s="146"/>
      <c r="RT29" s="146"/>
      <c r="RU29" s="146"/>
      <c r="RV29" s="146"/>
      <c r="RW29" s="146"/>
      <c r="RX29" s="146"/>
      <c r="RY29" s="146"/>
      <c r="RZ29" s="146"/>
      <c r="SA29" s="146"/>
      <c r="SB29" s="146"/>
      <c r="SC29" s="146"/>
      <c r="SD29" s="146"/>
      <c r="SE29" s="146"/>
      <c r="SF29" s="146"/>
      <c r="SG29" s="146"/>
      <c r="SH29" s="146"/>
      <c r="SI29" s="146"/>
      <c r="SJ29" s="146"/>
      <c r="SK29" s="146"/>
      <c r="SL29" s="146"/>
      <c r="SM29" s="146"/>
      <c r="SN29" s="146"/>
      <c r="SO29" s="146"/>
      <c r="SP29" s="146"/>
      <c r="SQ29" s="146"/>
      <c r="SR29" s="146"/>
      <c r="SS29" s="146"/>
      <c r="ST29" s="146"/>
      <c r="SU29" s="146"/>
      <c r="SV29" s="146"/>
      <c r="SW29" s="146"/>
      <c r="SX29" s="146"/>
      <c r="SY29" s="146"/>
      <c r="SZ29" s="146"/>
      <c r="TA29" s="146"/>
      <c r="TB29" s="146"/>
      <c r="TC29" s="146"/>
      <c r="TD29" s="146"/>
      <c r="TE29" s="146"/>
      <c r="TF29" s="146"/>
      <c r="TG29" s="146"/>
      <c r="TH29" s="146"/>
      <c r="TI29" s="146"/>
      <c r="TJ29" s="146"/>
      <c r="TK29" s="146"/>
      <c r="TL29" s="146"/>
      <c r="TM29" s="146"/>
      <c r="TN29" s="146"/>
      <c r="TO29" s="146"/>
      <c r="TP29" s="146"/>
      <c r="TQ29" s="146"/>
      <c r="TR29" s="146"/>
      <c r="TS29" s="146"/>
      <c r="TT29" s="146"/>
      <c r="TU29" s="146"/>
      <c r="TV29" s="146"/>
      <c r="TW29" s="146"/>
      <c r="TX29" s="146"/>
    </row>
    <row r="30" spans="1:544" s="154" customFormat="1" ht="24.95" customHeight="1" x14ac:dyDescent="0.2">
      <c r="A30" s="152">
        <v>27</v>
      </c>
      <c r="B30" s="153" t="s">
        <v>231</v>
      </c>
      <c r="C30" s="145">
        <f>'[28]Q4, 2020 Debt Stock '!R33</f>
        <v>153490666025.14999</v>
      </c>
      <c r="D30" s="178">
        <f>Table38468634533267589378[[#This Row],[DEBT STOCK AS AT Q4 2020(N)]]/$C$41*100</f>
        <v>3.6667525832229555</v>
      </c>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c r="IF30" s="146"/>
      <c r="IG30" s="146"/>
      <c r="IH30" s="146"/>
      <c r="II30" s="146"/>
      <c r="IJ30" s="146"/>
      <c r="IK30" s="146"/>
      <c r="IL30" s="146"/>
      <c r="IM30" s="146"/>
      <c r="IN30" s="146"/>
      <c r="IO30" s="146"/>
      <c r="IP30" s="146"/>
      <c r="IQ30" s="146"/>
      <c r="IR30" s="146"/>
      <c r="IS30" s="146"/>
      <c r="IT30" s="146"/>
      <c r="IU30" s="146"/>
      <c r="IV30" s="146"/>
      <c r="IW30" s="146"/>
      <c r="IX30" s="146"/>
      <c r="IY30" s="146"/>
      <c r="IZ30" s="146"/>
      <c r="JA30" s="146"/>
      <c r="JB30" s="146"/>
      <c r="JC30" s="146"/>
      <c r="JD30" s="146"/>
      <c r="JE30" s="146"/>
      <c r="JF30" s="146"/>
      <c r="JG30" s="146"/>
      <c r="JH30" s="146"/>
      <c r="JI30" s="146"/>
      <c r="JJ30" s="146"/>
      <c r="JK30" s="146"/>
      <c r="JL30" s="146"/>
      <c r="JM30" s="146"/>
      <c r="JN30" s="146"/>
      <c r="JO30" s="146"/>
      <c r="JP30" s="146"/>
      <c r="JQ30" s="146"/>
      <c r="JR30" s="146"/>
      <c r="JS30" s="146"/>
      <c r="JT30" s="146"/>
      <c r="JU30" s="146"/>
      <c r="JV30" s="146"/>
      <c r="JW30" s="146"/>
      <c r="JX30" s="146"/>
      <c r="JY30" s="146"/>
      <c r="JZ30" s="146"/>
      <c r="KA30" s="146"/>
      <c r="KB30" s="146"/>
      <c r="KC30" s="146"/>
      <c r="KD30" s="146"/>
      <c r="KE30" s="146"/>
      <c r="KF30" s="146"/>
      <c r="KG30" s="146"/>
      <c r="KH30" s="146"/>
      <c r="KI30" s="146"/>
      <c r="KJ30" s="146"/>
      <c r="KK30" s="146"/>
      <c r="KL30" s="146"/>
      <c r="KM30" s="146"/>
      <c r="KN30" s="146"/>
      <c r="KO30" s="146"/>
      <c r="KP30" s="146"/>
      <c r="KQ30" s="146"/>
      <c r="KR30" s="146"/>
      <c r="KS30" s="146"/>
      <c r="KT30" s="146"/>
      <c r="KU30" s="146"/>
      <c r="KV30" s="146"/>
      <c r="KW30" s="146"/>
      <c r="KX30" s="146"/>
      <c r="KY30" s="146"/>
      <c r="KZ30" s="146"/>
      <c r="LA30" s="146"/>
      <c r="LB30" s="146"/>
      <c r="LC30" s="146"/>
      <c r="LD30" s="146"/>
      <c r="LE30" s="146"/>
      <c r="LF30" s="146"/>
      <c r="LG30" s="146"/>
      <c r="LH30" s="146"/>
      <c r="LI30" s="146"/>
      <c r="LJ30" s="146"/>
      <c r="LK30" s="146"/>
      <c r="LL30" s="146"/>
      <c r="LM30" s="146"/>
      <c r="LN30" s="146"/>
      <c r="LO30" s="146"/>
      <c r="LP30" s="146"/>
      <c r="LQ30" s="146"/>
      <c r="LR30" s="146"/>
      <c r="LS30" s="146"/>
      <c r="LT30" s="146"/>
      <c r="LU30" s="146"/>
      <c r="LV30" s="146"/>
      <c r="LW30" s="146"/>
      <c r="LX30" s="146"/>
      <c r="LY30" s="146"/>
      <c r="LZ30" s="146"/>
      <c r="MA30" s="146"/>
      <c r="MB30" s="146"/>
      <c r="MC30" s="146"/>
      <c r="MD30" s="146"/>
      <c r="ME30" s="146"/>
      <c r="MF30" s="146"/>
      <c r="MG30" s="146"/>
      <c r="MH30" s="146"/>
      <c r="MI30" s="146"/>
      <c r="MJ30" s="146"/>
      <c r="MK30" s="146"/>
      <c r="ML30" s="146"/>
      <c r="MM30" s="146"/>
      <c r="MN30" s="146"/>
      <c r="MO30" s="146"/>
      <c r="MP30" s="146"/>
      <c r="MQ30" s="146"/>
      <c r="MR30" s="146"/>
      <c r="MS30" s="146"/>
      <c r="MT30" s="146"/>
      <c r="MU30" s="146"/>
      <c r="MV30" s="146"/>
      <c r="MW30" s="146"/>
      <c r="MX30" s="146"/>
      <c r="MY30" s="146"/>
      <c r="MZ30" s="146"/>
      <c r="NA30" s="146"/>
      <c r="NB30" s="146"/>
      <c r="NC30" s="146"/>
      <c r="ND30" s="146"/>
      <c r="NE30" s="146"/>
      <c r="NF30" s="146"/>
      <c r="NG30" s="146"/>
      <c r="NH30" s="146"/>
      <c r="NI30" s="146"/>
      <c r="NJ30" s="146"/>
      <c r="NK30" s="146"/>
      <c r="NL30" s="146"/>
      <c r="NM30" s="146"/>
      <c r="NN30" s="146"/>
      <c r="NO30" s="146"/>
      <c r="NP30" s="146"/>
      <c r="NQ30" s="146"/>
      <c r="NR30" s="146"/>
      <c r="NS30" s="146"/>
      <c r="NT30" s="146"/>
      <c r="NU30" s="146"/>
      <c r="NV30" s="146"/>
      <c r="NW30" s="146"/>
      <c r="NX30" s="146"/>
      <c r="NY30" s="146"/>
      <c r="NZ30" s="146"/>
      <c r="OA30" s="146"/>
      <c r="OB30" s="146"/>
      <c r="OC30" s="146"/>
      <c r="OD30" s="146"/>
      <c r="OE30" s="146"/>
      <c r="OF30" s="146"/>
      <c r="OG30" s="146"/>
      <c r="OH30" s="146"/>
      <c r="OI30" s="146"/>
      <c r="OJ30" s="146"/>
      <c r="OK30" s="146"/>
      <c r="OL30" s="146"/>
      <c r="OM30" s="146"/>
      <c r="ON30" s="146"/>
      <c r="OO30" s="146"/>
      <c r="OP30" s="146"/>
      <c r="OQ30" s="146"/>
      <c r="OR30" s="146"/>
      <c r="OS30" s="146"/>
      <c r="OT30" s="146"/>
      <c r="OU30" s="146"/>
      <c r="OV30" s="146"/>
      <c r="OW30" s="146"/>
      <c r="OX30" s="146"/>
      <c r="OY30" s="146"/>
      <c r="OZ30" s="146"/>
      <c r="PA30" s="146"/>
      <c r="PB30" s="146"/>
      <c r="PC30" s="146"/>
      <c r="PD30" s="146"/>
      <c r="PE30" s="146"/>
      <c r="PF30" s="146"/>
      <c r="PG30" s="146"/>
      <c r="PH30" s="146"/>
      <c r="PI30" s="146"/>
      <c r="PJ30" s="146"/>
      <c r="PK30" s="146"/>
      <c r="PL30" s="146"/>
      <c r="PM30" s="146"/>
      <c r="PN30" s="146"/>
      <c r="PO30" s="146"/>
      <c r="PP30" s="146"/>
      <c r="PQ30" s="146"/>
      <c r="PR30" s="146"/>
      <c r="PS30" s="146"/>
      <c r="PT30" s="146"/>
      <c r="PU30" s="146"/>
      <c r="PV30" s="146"/>
      <c r="PW30" s="146"/>
      <c r="PX30" s="146"/>
      <c r="PY30" s="146"/>
      <c r="PZ30" s="146"/>
      <c r="QA30" s="146"/>
      <c r="QB30" s="146"/>
      <c r="QC30" s="146"/>
      <c r="QD30" s="146"/>
      <c r="QE30" s="146"/>
      <c r="QF30" s="146"/>
      <c r="QG30" s="146"/>
      <c r="QH30" s="146"/>
      <c r="QI30" s="146"/>
      <c r="QJ30" s="146"/>
      <c r="QK30" s="146"/>
      <c r="QL30" s="146"/>
      <c r="QM30" s="146"/>
      <c r="QN30" s="146"/>
      <c r="QO30" s="146"/>
      <c r="QP30" s="146"/>
      <c r="QQ30" s="146"/>
      <c r="QR30" s="146"/>
      <c r="QS30" s="146"/>
      <c r="QT30" s="146"/>
      <c r="QU30" s="146"/>
      <c r="QV30" s="146"/>
      <c r="QW30" s="146"/>
      <c r="QX30" s="146"/>
      <c r="QY30" s="146"/>
      <c r="QZ30" s="146"/>
      <c r="RA30" s="146"/>
      <c r="RB30" s="146"/>
      <c r="RC30" s="146"/>
      <c r="RD30" s="146"/>
      <c r="RE30" s="146"/>
      <c r="RF30" s="146"/>
      <c r="RG30" s="146"/>
      <c r="RH30" s="146"/>
      <c r="RI30" s="146"/>
      <c r="RJ30" s="146"/>
      <c r="RK30" s="146"/>
      <c r="RL30" s="146"/>
      <c r="RM30" s="146"/>
      <c r="RN30" s="146"/>
      <c r="RO30" s="146"/>
      <c r="RP30" s="146"/>
      <c r="RQ30" s="146"/>
      <c r="RR30" s="146"/>
      <c r="RS30" s="146"/>
      <c r="RT30" s="146"/>
      <c r="RU30" s="146"/>
      <c r="RV30" s="146"/>
      <c r="RW30" s="146"/>
      <c r="RX30" s="146"/>
      <c r="RY30" s="146"/>
      <c r="RZ30" s="146"/>
      <c r="SA30" s="146"/>
      <c r="SB30" s="146"/>
      <c r="SC30" s="146"/>
      <c r="SD30" s="146"/>
      <c r="SE30" s="146"/>
      <c r="SF30" s="146"/>
      <c r="SG30" s="146"/>
      <c r="SH30" s="146"/>
      <c r="SI30" s="146"/>
      <c r="SJ30" s="146"/>
      <c r="SK30" s="146"/>
      <c r="SL30" s="146"/>
      <c r="SM30" s="146"/>
      <c r="SN30" s="146"/>
      <c r="SO30" s="146"/>
      <c r="SP30" s="146"/>
      <c r="SQ30" s="146"/>
      <c r="SR30" s="146"/>
      <c r="SS30" s="146"/>
      <c r="ST30" s="146"/>
      <c r="SU30" s="146"/>
      <c r="SV30" s="146"/>
      <c r="SW30" s="146"/>
      <c r="SX30" s="146"/>
      <c r="SY30" s="146"/>
      <c r="SZ30" s="146"/>
      <c r="TA30" s="146"/>
      <c r="TB30" s="146"/>
      <c r="TC30" s="146"/>
      <c r="TD30" s="146"/>
      <c r="TE30" s="146"/>
      <c r="TF30" s="146"/>
      <c r="TG30" s="146"/>
      <c r="TH30" s="146"/>
      <c r="TI30" s="146"/>
      <c r="TJ30" s="146"/>
      <c r="TK30" s="146"/>
      <c r="TL30" s="146"/>
      <c r="TM30" s="146"/>
      <c r="TN30" s="146"/>
      <c r="TO30" s="146"/>
      <c r="TP30" s="146"/>
      <c r="TQ30" s="146"/>
      <c r="TR30" s="146"/>
      <c r="TS30" s="146"/>
      <c r="TT30" s="146"/>
      <c r="TU30" s="146"/>
      <c r="TV30" s="146"/>
      <c r="TW30" s="146"/>
      <c r="TX30" s="146"/>
    </row>
    <row r="31" spans="1:544" s="155" customFormat="1" ht="24.95" customHeight="1" x14ac:dyDescent="0.2">
      <c r="A31" s="148">
        <v>28</v>
      </c>
      <c r="B31" s="149" t="s">
        <v>232</v>
      </c>
      <c r="C31" s="150">
        <f>'[28]Q4, 2020 Debt Stock '!R34</f>
        <v>74663201245.729996</v>
      </c>
      <c r="D31" s="179">
        <f>Table38468634533267589378[[#This Row],[DEBT STOCK AS AT Q4 2020(N)]]/$C$41*100</f>
        <v>1.7836360550720225</v>
      </c>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c r="IF31" s="146"/>
      <c r="IG31" s="146"/>
      <c r="IH31" s="146"/>
      <c r="II31" s="146"/>
      <c r="IJ31" s="146"/>
      <c r="IK31" s="146"/>
      <c r="IL31" s="146"/>
      <c r="IM31" s="146"/>
      <c r="IN31" s="146"/>
      <c r="IO31" s="146"/>
      <c r="IP31" s="146"/>
      <c r="IQ31" s="146"/>
      <c r="IR31" s="146"/>
      <c r="IS31" s="146"/>
      <c r="IT31" s="146"/>
      <c r="IU31" s="146"/>
      <c r="IV31" s="146"/>
      <c r="IW31" s="146"/>
      <c r="IX31" s="146"/>
      <c r="IY31" s="146"/>
      <c r="IZ31" s="146"/>
      <c r="JA31" s="146"/>
      <c r="JB31" s="146"/>
      <c r="JC31" s="146"/>
      <c r="JD31" s="146"/>
      <c r="JE31" s="146"/>
      <c r="JF31" s="146"/>
      <c r="JG31" s="146"/>
      <c r="JH31" s="146"/>
      <c r="JI31" s="146"/>
      <c r="JJ31" s="146"/>
      <c r="JK31" s="146"/>
      <c r="JL31" s="146"/>
      <c r="JM31" s="146"/>
      <c r="JN31" s="146"/>
      <c r="JO31" s="146"/>
      <c r="JP31" s="146"/>
      <c r="JQ31" s="146"/>
      <c r="JR31" s="146"/>
      <c r="JS31" s="146"/>
      <c r="JT31" s="146"/>
      <c r="JU31" s="146"/>
      <c r="JV31" s="146"/>
      <c r="JW31" s="146"/>
      <c r="JX31" s="146"/>
      <c r="JY31" s="146"/>
      <c r="JZ31" s="146"/>
      <c r="KA31" s="146"/>
      <c r="KB31" s="146"/>
      <c r="KC31" s="146"/>
      <c r="KD31" s="146"/>
      <c r="KE31" s="146"/>
      <c r="KF31" s="146"/>
      <c r="KG31" s="146"/>
      <c r="KH31" s="146"/>
      <c r="KI31" s="146"/>
      <c r="KJ31" s="146"/>
      <c r="KK31" s="146"/>
      <c r="KL31" s="146"/>
      <c r="KM31" s="146"/>
      <c r="KN31" s="146"/>
      <c r="KO31" s="146"/>
      <c r="KP31" s="146"/>
      <c r="KQ31" s="146"/>
      <c r="KR31" s="146"/>
      <c r="KS31" s="146"/>
      <c r="KT31" s="146"/>
      <c r="KU31" s="146"/>
      <c r="KV31" s="146"/>
      <c r="KW31" s="146"/>
      <c r="KX31" s="146"/>
      <c r="KY31" s="146"/>
      <c r="KZ31" s="146"/>
      <c r="LA31" s="146"/>
      <c r="LB31" s="146"/>
      <c r="LC31" s="146"/>
      <c r="LD31" s="146"/>
      <c r="LE31" s="146"/>
      <c r="LF31" s="146"/>
      <c r="LG31" s="146"/>
      <c r="LH31" s="146"/>
      <c r="LI31" s="146"/>
      <c r="LJ31" s="146"/>
      <c r="LK31" s="146"/>
      <c r="LL31" s="146"/>
      <c r="LM31" s="146"/>
      <c r="LN31" s="146"/>
      <c r="LO31" s="146"/>
      <c r="LP31" s="146"/>
      <c r="LQ31" s="146"/>
      <c r="LR31" s="146"/>
      <c r="LS31" s="146"/>
      <c r="LT31" s="146"/>
      <c r="LU31" s="146"/>
      <c r="LV31" s="146"/>
      <c r="LW31" s="146"/>
      <c r="LX31" s="146"/>
      <c r="LY31" s="146"/>
      <c r="LZ31" s="146"/>
      <c r="MA31" s="146"/>
      <c r="MB31" s="146"/>
      <c r="MC31" s="146"/>
      <c r="MD31" s="146"/>
      <c r="ME31" s="146"/>
      <c r="MF31" s="146"/>
      <c r="MG31" s="146"/>
      <c r="MH31" s="146"/>
      <c r="MI31" s="146"/>
      <c r="MJ31" s="146"/>
      <c r="MK31" s="146"/>
      <c r="ML31" s="146"/>
      <c r="MM31" s="146"/>
      <c r="MN31" s="146"/>
      <c r="MO31" s="146"/>
      <c r="MP31" s="146"/>
      <c r="MQ31" s="146"/>
      <c r="MR31" s="146"/>
      <c r="MS31" s="146"/>
      <c r="MT31" s="146"/>
      <c r="MU31" s="146"/>
      <c r="MV31" s="146"/>
      <c r="MW31" s="146"/>
      <c r="MX31" s="146"/>
      <c r="MY31" s="146"/>
      <c r="MZ31" s="146"/>
      <c r="NA31" s="146"/>
      <c r="NB31" s="146"/>
      <c r="NC31" s="146"/>
      <c r="ND31" s="146"/>
      <c r="NE31" s="146"/>
      <c r="NF31" s="146"/>
      <c r="NG31" s="146"/>
      <c r="NH31" s="146"/>
      <c r="NI31" s="146"/>
      <c r="NJ31" s="146"/>
      <c r="NK31" s="146"/>
      <c r="NL31" s="146"/>
      <c r="NM31" s="146"/>
      <c r="NN31" s="146"/>
      <c r="NO31" s="146"/>
      <c r="NP31" s="146"/>
      <c r="NQ31" s="146"/>
      <c r="NR31" s="146"/>
      <c r="NS31" s="146"/>
      <c r="NT31" s="146"/>
      <c r="NU31" s="146"/>
      <c r="NV31" s="146"/>
      <c r="NW31" s="146"/>
      <c r="NX31" s="146"/>
      <c r="NY31" s="146"/>
      <c r="NZ31" s="146"/>
      <c r="OA31" s="146"/>
      <c r="OB31" s="146"/>
      <c r="OC31" s="146"/>
      <c r="OD31" s="146"/>
      <c r="OE31" s="146"/>
      <c r="OF31" s="146"/>
      <c r="OG31" s="146"/>
      <c r="OH31" s="146"/>
      <c r="OI31" s="146"/>
      <c r="OJ31" s="146"/>
      <c r="OK31" s="146"/>
      <c r="OL31" s="146"/>
      <c r="OM31" s="146"/>
      <c r="ON31" s="146"/>
      <c r="OO31" s="146"/>
      <c r="OP31" s="146"/>
      <c r="OQ31" s="146"/>
      <c r="OR31" s="146"/>
      <c r="OS31" s="146"/>
      <c r="OT31" s="146"/>
      <c r="OU31" s="146"/>
      <c r="OV31" s="146"/>
      <c r="OW31" s="146"/>
      <c r="OX31" s="146"/>
      <c r="OY31" s="146"/>
      <c r="OZ31" s="146"/>
      <c r="PA31" s="146"/>
      <c r="PB31" s="146"/>
      <c r="PC31" s="146"/>
      <c r="PD31" s="146"/>
      <c r="PE31" s="146"/>
      <c r="PF31" s="146"/>
      <c r="PG31" s="146"/>
      <c r="PH31" s="146"/>
      <c r="PI31" s="146"/>
      <c r="PJ31" s="146"/>
      <c r="PK31" s="146"/>
      <c r="PL31" s="146"/>
      <c r="PM31" s="146"/>
      <c r="PN31" s="146"/>
      <c r="PO31" s="146"/>
      <c r="PP31" s="146"/>
      <c r="PQ31" s="146"/>
      <c r="PR31" s="146"/>
      <c r="PS31" s="146"/>
      <c r="PT31" s="146"/>
      <c r="PU31" s="146"/>
      <c r="PV31" s="146"/>
      <c r="PW31" s="146"/>
      <c r="PX31" s="146"/>
      <c r="PY31" s="146"/>
      <c r="PZ31" s="146"/>
      <c r="QA31" s="146"/>
      <c r="QB31" s="146"/>
      <c r="QC31" s="146"/>
      <c r="QD31" s="146"/>
      <c r="QE31" s="146"/>
      <c r="QF31" s="146"/>
      <c r="QG31" s="146"/>
      <c r="QH31" s="146"/>
      <c r="QI31" s="146"/>
      <c r="QJ31" s="146"/>
      <c r="QK31" s="146"/>
      <c r="QL31" s="146"/>
      <c r="QM31" s="146"/>
      <c r="QN31" s="146"/>
      <c r="QO31" s="146"/>
      <c r="QP31" s="146"/>
      <c r="QQ31" s="146"/>
      <c r="QR31" s="146"/>
      <c r="QS31" s="146"/>
      <c r="QT31" s="146"/>
      <c r="QU31" s="146"/>
      <c r="QV31" s="146"/>
      <c r="QW31" s="146"/>
      <c r="QX31" s="146"/>
      <c r="QY31" s="146"/>
      <c r="QZ31" s="146"/>
      <c r="RA31" s="146"/>
      <c r="RB31" s="146"/>
      <c r="RC31" s="146"/>
      <c r="RD31" s="146"/>
      <c r="RE31" s="146"/>
      <c r="RF31" s="146"/>
      <c r="RG31" s="146"/>
      <c r="RH31" s="146"/>
      <c r="RI31" s="146"/>
      <c r="RJ31" s="146"/>
      <c r="RK31" s="146"/>
      <c r="RL31" s="146"/>
      <c r="RM31" s="146"/>
      <c r="RN31" s="146"/>
      <c r="RO31" s="146"/>
      <c r="RP31" s="146"/>
      <c r="RQ31" s="146"/>
      <c r="RR31" s="146"/>
      <c r="RS31" s="146"/>
      <c r="RT31" s="146"/>
      <c r="RU31" s="146"/>
      <c r="RV31" s="146"/>
      <c r="RW31" s="146"/>
      <c r="RX31" s="146"/>
      <c r="RY31" s="146"/>
      <c r="RZ31" s="146"/>
      <c r="SA31" s="146"/>
      <c r="SB31" s="146"/>
      <c r="SC31" s="146"/>
      <c r="SD31" s="146"/>
      <c r="SE31" s="146"/>
      <c r="SF31" s="146"/>
      <c r="SG31" s="146"/>
      <c r="SH31" s="146"/>
      <c r="SI31" s="146"/>
      <c r="SJ31" s="146"/>
      <c r="SK31" s="146"/>
      <c r="SL31" s="146"/>
      <c r="SM31" s="146"/>
      <c r="SN31" s="146"/>
      <c r="SO31" s="146"/>
      <c r="SP31" s="146"/>
      <c r="SQ31" s="146"/>
      <c r="SR31" s="146"/>
      <c r="SS31" s="146"/>
      <c r="ST31" s="146"/>
      <c r="SU31" s="146"/>
      <c r="SV31" s="146"/>
      <c r="SW31" s="146"/>
      <c r="SX31" s="146"/>
      <c r="SY31" s="146"/>
      <c r="SZ31" s="146"/>
      <c r="TA31" s="146"/>
      <c r="TB31" s="146"/>
      <c r="TC31" s="146"/>
      <c r="TD31" s="146"/>
      <c r="TE31" s="146"/>
      <c r="TF31" s="146"/>
      <c r="TG31" s="146"/>
      <c r="TH31" s="146"/>
      <c r="TI31" s="146"/>
      <c r="TJ31" s="146"/>
      <c r="TK31" s="146"/>
      <c r="TL31" s="146"/>
      <c r="TM31" s="146"/>
      <c r="TN31" s="146"/>
      <c r="TO31" s="146"/>
      <c r="TP31" s="146"/>
      <c r="TQ31" s="146"/>
      <c r="TR31" s="146"/>
      <c r="TS31" s="146"/>
      <c r="TT31" s="146"/>
      <c r="TU31" s="146"/>
      <c r="TV31" s="146"/>
      <c r="TW31" s="146"/>
      <c r="TX31" s="146"/>
    </row>
    <row r="32" spans="1:544" s="159" customFormat="1" ht="24.95" customHeight="1" x14ac:dyDescent="0.2">
      <c r="A32" s="152">
        <v>29</v>
      </c>
      <c r="B32" s="153" t="s">
        <v>233</v>
      </c>
      <c r="C32" s="145">
        <f>'[28]Q4, 2020 Debt Stock '!R35</f>
        <v>134110843534.87001</v>
      </c>
      <c r="D32" s="178">
        <f>Table38468634533267589378[[#This Row],[DEBT STOCK AS AT Q4 2020(N)]]/$C$41*100</f>
        <v>3.2037862282069911</v>
      </c>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c r="IF32" s="146"/>
      <c r="IG32" s="146"/>
      <c r="IH32" s="146"/>
      <c r="II32" s="146"/>
      <c r="IJ32" s="146"/>
      <c r="IK32" s="146"/>
      <c r="IL32" s="146"/>
      <c r="IM32" s="146"/>
      <c r="IN32" s="146"/>
      <c r="IO32" s="146"/>
      <c r="IP32" s="146"/>
      <c r="IQ32" s="146"/>
      <c r="IR32" s="146"/>
      <c r="IS32" s="146"/>
      <c r="IT32" s="146"/>
      <c r="IU32" s="146"/>
      <c r="IV32" s="146"/>
      <c r="IW32" s="146"/>
      <c r="IX32" s="146"/>
      <c r="IY32" s="146"/>
      <c r="IZ32" s="146"/>
      <c r="JA32" s="146"/>
      <c r="JB32" s="146"/>
      <c r="JC32" s="146"/>
      <c r="JD32" s="146"/>
      <c r="JE32" s="146"/>
      <c r="JF32" s="146"/>
      <c r="JG32" s="146"/>
      <c r="JH32" s="146"/>
      <c r="JI32" s="146"/>
      <c r="JJ32" s="146"/>
      <c r="JK32" s="146"/>
      <c r="JL32" s="146"/>
      <c r="JM32" s="146"/>
      <c r="JN32" s="146"/>
      <c r="JO32" s="146"/>
      <c r="JP32" s="146"/>
      <c r="JQ32" s="146"/>
      <c r="JR32" s="146"/>
      <c r="JS32" s="146"/>
      <c r="JT32" s="146"/>
      <c r="JU32" s="146"/>
      <c r="JV32" s="146"/>
      <c r="JW32" s="146"/>
      <c r="JX32" s="146"/>
      <c r="JY32" s="146"/>
      <c r="JZ32" s="146"/>
      <c r="KA32" s="146"/>
      <c r="KB32" s="146"/>
      <c r="KC32" s="146"/>
      <c r="KD32" s="146"/>
      <c r="KE32" s="146"/>
      <c r="KF32" s="146"/>
      <c r="KG32" s="146"/>
      <c r="KH32" s="146"/>
      <c r="KI32" s="146"/>
      <c r="KJ32" s="146"/>
      <c r="KK32" s="146"/>
      <c r="KL32" s="146"/>
      <c r="KM32" s="146"/>
      <c r="KN32" s="146"/>
      <c r="KO32" s="146"/>
      <c r="KP32" s="146"/>
      <c r="KQ32" s="146"/>
      <c r="KR32" s="146"/>
      <c r="KS32" s="146"/>
      <c r="KT32" s="146"/>
      <c r="KU32" s="146"/>
      <c r="KV32" s="146"/>
      <c r="KW32" s="146"/>
      <c r="KX32" s="146"/>
      <c r="KY32" s="146"/>
      <c r="KZ32" s="146"/>
      <c r="LA32" s="146"/>
      <c r="LB32" s="146"/>
      <c r="LC32" s="146"/>
      <c r="LD32" s="146"/>
      <c r="LE32" s="146"/>
      <c r="LF32" s="146"/>
      <c r="LG32" s="146"/>
      <c r="LH32" s="146"/>
      <c r="LI32" s="146"/>
      <c r="LJ32" s="146"/>
      <c r="LK32" s="146"/>
      <c r="LL32" s="146"/>
      <c r="LM32" s="146"/>
      <c r="LN32" s="146"/>
      <c r="LO32" s="146"/>
      <c r="LP32" s="146"/>
      <c r="LQ32" s="146"/>
      <c r="LR32" s="146"/>
      <c r="LS32" s="146"/>
      <c r="LT32" s="146"/>
      <c r="LU32" s="146"/>
      <c r="LV32" s="146"/>
      <c r="LW32" s="146"/>
      <c r="LX32" s="146"/>
      <c r="LY32" s="146"/>
      <c r="LZ32" s="146"/>
      <c r="MA32" s="146"/>
      <c r="MB32" s="146"/>
      <c r="MC32" s="146"/>
      <c r="MD32" s="146"/>
      <c r="ME32" s="146"/>
      <c r="MF32" s="146"/>
      <c r="MG32" s="146"/>
      <c r="MH32" s="146"/>
      <c r="MI32" s="146"/>
      <c r="MJ32" s="146"/>
      <c r="MK32" s="146"/>
      <c r="ML32" s="146"/>
      <c r="MM32" s="146"/>
      <c r="MN32" s="146"/>
      <c r="MO32" s="146"/>
      <c r="MP32" s="146"/>
      <c r="MQ32" s="146"/>
      <c r="MR32" s="146"/>
      <c r="MS32" s="146"/>
      <c r="MT32" s="146"/>
      <c r="MU32" s="146"/>
      <c r="MV32" s="146"/>
      <c r="MW32" s="146"/>
      <c r="MX32" s="146"/>
      <c r="MY32" s="146"/>
      <c r="MZ32" s="146"/>
      <c r="NA32" s="146"/>
      <c r="NB32" s="146"/>
      <c r="NC32" s="146"/>
      <c r="ND32" s="146"/>
      <c r="NE32" s="146"/>
      <c r="NF32" s="146"/>
      <c r="NG32" s="146"/>
      <c r="NH32" s="146"/>
      <c r="NI32" s="146"/>
      <c r="NJ32" s="146"/>
      <c r="NK32" s="146"/>
      <c r="NL32" s="146"/>
      <c r="NM32" s="146"/>
      <c r="NN32" s="146"/>
      <c r="NO32" s="146"/>
      <c r="NP32" s="146"/>
      <c r="NQ32" s="146"/>
      <c r="NR32" s="146"/>
      <c r="NS32" s="146"/>
      <c r="NT32" s="146"/>
      <c r="NU32" s="146"/>
      <c r="NV32" s="146"/>
      <c r="NW32" s="146"/>
      <c r="NX32" s="146"/>
      <c r="NY32" s="146"/>
      <c r="NZ32" s="146"/>
      <c r="OA32" s="146"/>
      <c r="OB32" s="146"/>
      <c r="OC32" s="146"/>
      <c r="OD32" s="146"/>
      <c r="OE32" s="146"/>
      <c r="OF32" s="146"/>
      <c r="OG32" s="146"/>
      <c r="OH32" s="146"/>
      <c r="OI32" s="146"/>
      <c r="OJ32" s="146"/>
      <c r="OK32" s="146"/>
      <c r="OL32" s="146"/>
      <c r="OM32" s="146"/>
      <c r="ON32" s="146"/>
      <c r="OO32" s="146"/>
      <c r="OP32" s="146"/>
      <c r="OQ32" s="146"/>
      <c r="OR32" s="146"/>
      <c r="OS32" s="146"/>
      <c r="OT32" s="146"/>
      <c r="OU32" s="146"/>
      <c r="OV32" s="146"/>
      <c r="OW32" s="146"/>
      <c r="OX32" s="146"/>
      <c r="OY32" s="146"/>
      <c r="OZ32" s="146"/>
      <c r="PA32" s="146"/>
      <c r="PB32" s="146"/>
      <c r="PC32" s="146"/>
      <c r="PD32" s="146"/>
      <c r="PE32" s="146"/>
      <c r="PF32" s="146"/>
      <c r="PG32" s="146"/>
      <c r="PH32" s="146"/>
      <c r="PI32" s="146"/>
      <c r="PJ32" s="146"/>
      <c r="PK32" s="146"/>
      <c r="PL32" s="146"/>
      <c r="PM32" s="146"/>
      <c r="PN32" s="146"/>
      <c r="PO32" s="146"/>
      <c r="PP32" s="146"/>
      <c r="PQ32" s="146"/>
      <c r="PR32" s="146"/>
      <c r="PS32" s="146"/>
      <c r="PT32" s="146"/>
      <c r="PU32" s="146"/>
      <c r="PV32" s="146"/>
      <c r="PW32" s="146"/>
      <c r="PX32" s="146"/>
      <c r="PY32" s="146"/>
      <c r="PZ32" s="146"/>
      <c r="QA32" s="146"/>
      <c r="QB32" s="146"/>
      <c r="QC32" s="146"/>
      <c r="QD32" s="146"/>
      <c r="QE32" s="146"/>
      <c r="QF32" s="146"/>
      <c r="QG32" s="146"/>
      <c r="QH32" s="146"/>
      <c r="QI32" s="146"/>
      <c r="QJ32" s="146"/>
      <c r="QK32" s="146"/>
      <c r="QL32" s="146"/>
      <c r="QM32" s="146"/>
      <c r="QN32" s="146"/>
      <c r="QO32" s="146"/>
      <c r="QP32" s="146"/>
      <c r="QQ32" s="146"/>
      <c r="QR32" s="146"/>
      <c r="QS32" s="146"/>
      <c r="QT32" s="146"/>
      <c r="QU32" s="146"/>
      <c r="QV32" s="146"/>
      <c r="QW32" s="146"/>
      <c r="QX32" s="146"/>
      <c r="QY32" s="146"/>
      <c r="QZ32" s="146"/>
      <c r="RA32" s="146"/>
      <c r="RB32" s="146"/>
      <c r="RC32" s="146"/>
      <c r="RD32" s="146"/>
      <c r="RE32" s="146"/>
      <c r="RF32" s="146"/>
      <c r="RG32" s="146"/>
      <c r="RH32" s="146"/>
      <c r="RI32" s="146"/>
      <c r="RJ32" s="146"/>
      <c r="RK32" s="146"/>
      <c r="RL32" s="146"/>
      <c r="RM32" s="146"/>
      <c r="RN32" s="146"/>
      <c r="RO32" s="146"/>
      <c r="RP32" s="146"/>
      <c r="RQ32" s="146"/>
      <c r="RR32" s="146"/>
      <c r="RS32" s="146"/>
      <c r="RT32" s="146"/>
      <c r="RU32" s="146"/>
      <c r="RV32" s="146"/>
      <c r="RW32" s="146"/>
      <c r="RX32" s="146"/>
      <c r="RY32" s="146"/>
      <c r="RZ32" s="146"/>
      <c r="SA32" s="146"/>
      <c r="SB32" s="146"/>
      <c r="SC32" s="146"/>
      <c r="SD32" s="146"/>
      <c r="SE32" s="146"/>
      <c r="SF32" s="146"/>
      <c r="SG32" s="146"/>
      <c r="SH32" s="146"/>
      <c r="SI32" s="146"/>
      <c r="SJ32" s="146"/>
      <c r="SK32" s="146"/>
      <c r="SL32" s="146"/>
      <c r="SM32" s="146"/>
      <c r="SN32" s="146"/>
      <c r="SO32" s="146"/>
      <c r="SP32" s="146"/>
      <c r="SQ32" s="146"/>
      <c r="SR32" s="146"/>
      <c r="SS32" s="146"/>
      <c r="ST32" s="146"/>
      <c r="SU32" s="146"/>
      <c r="SV32" s="146"/>
      <c r="SW32" s="146"/>
      <c r="SX32" s="146"/>
      <c r="SY32" s="146"/>
      <c r="SZ32" s="146"/>
      <c r="TA32" s="146"/>
      <c r="TB32" s="146"/>
      <c r="TC32" s="146"/>
      <c r="TD32" s="146"/>
      <c r="TE32" s="146"/>
      <c r="TF32" s="146"/>
      <c r="TG32" s="146"/>
      <c r="TH32" s="146"/>
      <c r="TI32" s="146"/>
      <c r="TJ32" s="146"/>
      <c r="TK32" s="146"/>
      <c r="TL32" s="146"/>
      <c r="TM32" s="146"/>
      <c r="TN32" s="146"/>
      <c r="TO32" s="146"/>
      <c r="TP32" s="146"/>
      <c r="TQ32" s="146"/>
      <c r="TR32" s="146"/>
      <c r="TS32" s="146"/>
      <c r="TT32" s="146"/>
      <c r="TU32" s="146"/>
      <c r="TV32" s="146"/>
      <c r="TW32" s="146"/>
      <c r="TX32" s="146"/>
    </row>
    <row r="33" spans="1:559" s="161" customFormat="1" ht="24.95" customHeight="1" x14ac:dyDescent="0.2">
      <c r="A33" s="148">
        <v>30</v>
      </c>
      <c r="B33" s="160" t="s">
        <v>234</v>
      </c>
      <c r="C33" s="150">
        <f>'[28]Q4, 2020 Debt Stock '!R36</f>
        <v>94496184529.590012</v>
      </c>
      <c r="D33" s="180">
        <f>Table38468634533267589378[[#This Row],[DEBT STOCK AS AT Q4 2020(N)]]/$C$41*100</f>
        <v>2.2574280098036255</v>
      </c>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c r="IB33" s="146"/>
      <c r="IC33" s="146"/>
      <c r="ID33" s="146"/>
      <c r="IE33" s="146"/>
      <c r="IF33" s="146"/>
      <c r="IG33" s="146"/>
      <c r="IH33" s="146"/>
      <c r="II33" s="146"/>
      <c r="IJ33" s="146"/>
      <c r="IK33" s="146"/>
      <c r="IL33" s="146"/>
      <c r="IM33" s="146"/>
      <c r="IN33" s="146"/>
      <c r="IO33" s="146"/>
      <c r="IP33" s="146"/>
      <c r="IQ33" s="146"/>
      <c r="IR33" s="146"/>
      <c r="IS33" s="146"/>
      <c r="IT33" s="146"/>
      <c r="IU33" s="146"/>
      <c r="IV33" s="146"/>
      <c r="IW33" s="146"/>
      <c r="IX33" s="146"/>
      <c r="IY33" s="146"/>
      <c r="IZ33" s="146"/>
      <c r="JA33" s="146"/>
      <c r="JB33" s="146"/>
      <c r="JC33" s="146"/>
      <c r="JD33" s="146"/>
      <c r="JE33" s="146"/>
      <c r="JF33" s="146"/>
      <c r="JG33" s="146"/>
      <c r="JH33" s="146"/>
      <c r="JI33" s="146"/>
      <c r="JJ33" s="146"/>
      <c r="JK33" s="146"/>
      <c r="JL33" s="146"/>
      <c r="JM33" s="146"/>
      <c r="JN33" s="146"/>
      <c r="JO33" s="146"/>
      <c r="JP33" s="146"/>
      <c r="JQ33" s="146"/>
      <c r="JR33" s="146"/>
      <c r="JS33" s="146"/>
      <c r="JT33" s="146"/>
      <c r="JU33" s="146"/>
      <c r="JV33" s="146"/>
      <c r="JW33" s="146"/>
      <c r="JX33" s="146"/>
      <c r="JY33" s="146"/>
      <c r="JZ33" s="146"/>
      <c r="KA33" s="146"/>
      <c r="KB33" s="146"/>
      <c r="KC33" s="146"/>
      <c r="KD33" s="146"/>
      <c r="KE33" s="146"/>
      <c r="KF33" s="146"/>
      <c r="KG33" s="146"/>
      <c r="KH33" s="146"/>
      <c r="KI33" s="146"/>
      <c r="KJ33" s="146"/>
      <c r="KK33" s="146"/>
      <c r="KL33" s="146"/>
      <c r="KM33" s="146"/>
      <c r="KN33" s="146"/>
      <c r="KO33" s="146"/>
      <c r="KP33" s="146"/>
      <c r="KQ33" s="146"/>
      <c r="KR33" s="146"/>
      <c r="KS33" s="146"/>
      <c r="KT33" s="146"/>
      <c r="KU33" s="146"/>
      <c r="KV33" s="146"/>
      <c r="KW33" s="146"/>
      <c r="KX33" s="146"/>
      <c r="KY33" s="146"/>
      <c r="KZ33" s="146"/>
      <c r="LA33" s="146"/>
      <c r="LB33" s="146"/>
      <c r="LC33" s="146"/>
      <c r="LD33" s="146"/>
      <c r="LE33" s="146"/>
      <c r="LF33" s="146"/>
      <c r="LG33" s="146"/>
      <c r="LH33" s="146"/>
      <c r="LI33" s="146"/>
      <c r="LJ33" s="146"/>
      <c r="LK33" s="146"/>
      <c r="LL33" s="146"/>
      <c r="LM33" s="146"/>
      <c r="LN33" s="146"/>
      <c r="LO33" s="146"/>
      <c r="LP33" s="146"/>
      <c r="LQ33" s="146"/>
      <c r="LR33" s="146"/>
      <c r="LS33" s="146"/>
      <c r="LT33" s="146"/>
      <c r="LU33" s="146"/>
      <c r="LV33" s="146"/>
      <c r="LW33" s="146"/>
      <c r="LX33" s="146"/>
      <c r="LY33" s="146"/>
      <c r="LZ33" s="146"/>
      <c r="MA33" s="146"/>
      <c r="MB33" s="146"/>
      <c r="MC33" s="146"/>
      <c r="MD33" s="146"/>
      <c r="ME33" s="146"/>
      <c r="MF33" s="146"/>
      <c r="MG33" s="146"/>
      <c r="MH33" s="146"/>
      <c r="MI33" s="146"/>
      <c r="MJ33" s="146"/>
      <c r="MK33" s="146"/>
      <c r="ML33" s="146"/>
      <c r="MM33" s="146"/>
      <c r="MN33" s="146"/>
      <c r="MO33" s="146"/>
      <c r="MP33" s="146"/>
      <c r="MQ33" s="146"/>
      <c r="MR33" s="146"/>
      <c r="MS33" s="146"/>
      <c r="MT33" s="146"/>
      <c r="MU33" s="146"/>
      <c r="MV33" s="146"/>
      <c r="MW33" s="146"/>
      <c r="MX33" s="146"/>
      <c r="MY33" s="146"/>
      <c r="MZ33" s="146"/>
      <c r="NA33" s="146"/>
      <c r="NB33" s="146"/>
      <c r="NC33" s="146"/>
      <c r="ND33" s="146"/>
      <c r="NE33" s="146"/>
      <c r="NF33" s="146"/>
      <c r="NG33" s="146"/>
      <c r="NH33" s="146"/>
      <c r="NI33" s="146"/>
      <c r="NJ33" s="146"/>
      <c r="NK33" s="146"/>
      <c r="NL33" s="146"/>
      <c r="NM33" s="146"/>
      <c r="NN33" s="146"/>
      <c r="NO33" s="146"/>
      <c r="NP33" s="146"/>
      <c r="NQ33" s="146"/>
      <c r="NR33" s="146"/>
      <c r="NS33" s="146"/>
      <c r="NT33" s="146"/>
      <c r="NU33" s="146"/>
      <c r="NV33" s="146"/>
      <c r="NW33" s="146"/>
      <c r="NX33" s="146"/>
      <c r="NY33" s="146"/>
      <c r="NZ33" s="146"/>
      <c r="OA33" s="146"/>
      <c r="OB33" s="146"/>
      <c r="OC33" s="146"/>
      <c r="OD33" s="146"/>
      <c r="OE33" s="146"/>
      <c r="OF33" s="146"/>
      <c r="OG33" s="146"/>
      <c r="OH33" s="146"/>
      <c r="OI33" s="146"/>
      <c r="OJ33" s="146"/>
      <c r="OK33" s="146"/>
      <c r="OL33" s="146"/>
      <c r="OM33" s="146"/>
      <c r="ON33" s="146"/>
      <c r="OO33" s="146"/>
      <c r="OP33" s="146"/>
      <c r="OQ33" s="146"/>
      <c r="OR33" s="146"/>
      <c r="OS33" s="146"/>
      <c r="OT33" s="146"/>
      <c r="OU33" s="146"/>
      <c r="OV33" s="146"/>
      <c r="OW33" s="146"/>
      <c r="OX33" s="146"/>
      <c r="OY33" s="146"/>
      <c r="OZ33" s="146"/>
      <c r="PA33" s="146"/>
      <c r="PB33" s="146"/>
      <c r="PC33" s="146"/>
      <c r="PD33" s="146"/>
      <c r="PE33" s="146"/>
      <c r="PF33" s="146"/>
      <c r="PG33" s="146"/>
      <c r="PH33" s="146"/>
      <c r="PI33" s="146"/>
      <c r="PJ33" s="146"/>
      <c r="PK33" s="146"/>
      <c r="PL33" s="146"/>
      <c r="PM33" s="146"/>
      <c r="PN33" s="146"/>
      <c r="PO33" s="146"/>
      <c r="PP33" s="146"/>
      <c r="PQ33" s="146"/>
      <c r="PR33" s="146"/>
      <c r="PS33" s="146"/>
      <c r="PT33" s="146"/>
      <c r="PU33" s="146"/>
      <c r="PV33" s="146"/>
      <c r="PW33" s="146"/>
      <c r="PX33" s="146"/>
      <c r="PY33" s="146"/>
      <c r="PZ33" s="146"/>
      <c r="QA33" s="146"/>
      <c r="QB33" s="146"/>
      <c r="QC33" s="146"/>
      <c r="QD33" s="146"/>
      <c r="QE33" s="146"/>
      <c r="QF33" s="146"/>
      <c r="QG33" s="146"/>
      <c r="QH33" s="146"/>
      <c r="QI33" s="146"/>
      <c r="QJ33" s="146"/>
      <c r="QK33" s="146"/>
      <c r="QL33" s="146"/>
      <c r="QM33" s="146"/>
      <c r="QN33" s="146"/>
      <c r="QO33" s="146"/>
      <c r="QP33" s="146"/>
      <c r="QQ33" s="146"/>
      <c r="QR33" s="146"/>
      <c r="QS33" s="146"/>
      <c r="QT33" s="146"/>
      <c r="QU33" s="146"/>
      <c r="QV33" s="146"/>
      <c r="QW33" s="146"/>
      <c r="QX33" s="146"/>
      <c r="QY33" s="146"/>
      <c r="QZ33" s="146"/>
      <c r="RA33" s="146"/>
      <c r="RB33" s="146"/>
      <c r="RC33" s="146"/>
      <c r="RD33" s="146"/>
      <c r="RE33" s="146"/>
      <c r="RF33" s="146"/>
      <c r="RG33" s="146"/>
      <c r="RH33" s="146"/>
      <c r="RI33" s="146"/>
      <c r="RJ33" s="146"/>
      <c r="RK33" s="146"/>
      <c r="RL33" s="146"/>
      <c r="RM33" s="146"/>
      <c r="RN33" s="146"/>
      <c r="RO33" s="146"/>
      <c r="RP33" s="146"/>
      <c r="RQ33" s="146"/>
      <c r="RR33" s="146"/>
      <c r="RS33" s="146"/>
      <c r="RT33" s="146"/>
      <c r="RU33" s="146"/>
      <c r="RV33" s="146"/>
      <c r="RW33" s="146"/>
      <c r="RX33" s="146"/>
      <c r="RY33" s="146"/>
      <c r="RZ33" s="146"/>
      <c r="SA33" s="146"/>
      <c r="SB33" s="146"/>
      <c r="SC33" s="146"/>
      <c r="SD33" s="146"/>
      <c r="SE33" s="146"/>
      <c r="SF33" s="146"/>
      <c r="SG33" s="146"/>
      <c r="SH33" s="146"/>
      <c r="SI33" s="146"/>
      <c r="SJ33" s="146"/>
      <c r="SK33" s="146"/>
      <c r="SL33" s="146"/>
      <c r="SM33" s="146"/>
      <c r="SN33" s="146"/>
      <c r="SO33" s="146"/>
      <c r="SP33" s="146"/>
      <c r="SQ33" s="146"/>
      <c r="SR33" s="146"/>
      <c r="SS33" s="146"/>
      <c r="ST33" s="146"/>
      <c r="SU33" s="146"/>
      <c r="SV33" s="146"/>
      <c r="SW33" s="146"/>
      <c r="SX33" s="146"/>
      <c r="SY33" s="146"/>
      <c r="SZ33" s="146"/>
      <c r="TA33" s="146"/>
      <c r="TB33" s="146"/>
      <c r="TC33" s="146"/>
      <c r="TD33" s="146"/>
      <c r="TE33" s="146"/>
      <c r="TF33" s="146"/>
      <c r="TG33" s="146"/>
      <c r="TH33" s="146"/>
      <c r="TI33" s="146"/>
      <c r="TJ33" s="146"/>
      <c r="TK33" s="146"/>
      <c r="TL33" s="146"/>
      <c r="TM33" s="146"/>
      <c r="TN33" s="146"/>
      <c r="TO33" s="146"/>
      <c r="TP33" s="146"/>
      <c r="TQ33" s="146"/>
      <c r="TR33" s="146"/>
      <c r="TS33" s="146"/>
      <c r="TT33" s="146"/>
      <c r="TU33" s="146"/>
      <c r="TV33" s="146"/>
      <c r="TW33" s="146"/>
      <c r="TX33" s="146"/>
    </row>
    <row r="34" spans="1:559" s="162" customFormat="1" ht="24.95" customHeight="1" x14ac:dyDescent="0.2">
      <c r="A34" s="152">
        <v>31</v>
      </c>
      <c r="B34" s="153" t="s">
        <v>235</v>
      </c>
      <c r="C34" s="145">
        <f>'[28]Q4, 2020 Debt Stock '!R37</f>
        <v>137779659849.27173</v>
      </c>
      <c r="D34" s="178">
        <f>Table38468634533267589378[[#This Row],[DEBT STOCK AS AT Q4 2020(N)]]/$C$41*100</f>
        <v>3.2914309172723102</v>
      </c>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c r="EA34" s="156"/>
      <c r="EB34" s="156"/>
      <c r="EC34" s="156"/>
      <c r="ED34" s="156"/>
      <c r="EE34" s="156"/>
      <c r="EF34" s="156"/>
      <c r="EG34" s="156"/>
      <c r="EH34" s="156"/>
      <c r="EI34" s="156"/>
      <c r="EJ34" s="156"/>
      <c r="EK34" s="156"/>
      <c r="EL34" s="156"/>
      <c r="EM34" s="156"/>
      <c r="EN34" s="156"/>
      <c r="EO34" s="156"/>
      <c r="EP34" s="156"/>
      <c r="EQ34" s="156"/>
      <c r="ER34" s="156"/>
      <c r="ES34" s="156"/>
      <c r="ET34" s="156"/>
      <c r="EU34" s="156"/>
      <c r="EV34" s="156"/>
      <c r="EW34" s="156"/>
      <c r="EX34" s="156"/>
      <c r="EY34" s="156"/>
      <c r="EZ34" s="156"/>
      <c r="FA34" s="156"/>
      <c r="FB34" s="156"/>
      <c r="FC34" s="156"/>
      <c r="FD34" s="156"/>
      <c r="FE34" s="156"/>
      <c r="FF34" s="156"/>
      <c r="FG34" s="156"/>
      <c r="FH34" s="156"/>
      <c r="FI34" s="156"/>
      <c r="FJ34" s="156"/>
      <c r="FK34" s="156"/>
      <c r="FL34" s="156"/>
      <c r="FM34" s="156"/>
      <c r="FN34" s="156"/>
      <c r="FO34" s="156"/>
      <c r="FP34" s="156"/>
      <c r="FQ34" s="156"/>
      <c r="FR34" s="156"/>
      <c r="FS34" s="156"/>
      <c r="FT34" s="156"/>
      <c r="FU34" s="156"/>
      <c r="FV34" s="156"/>
      <c r="FW34" s="156"/>
      <c r="FX34" s="156"/>
      <c r="FY34" s="156"/>
      <c r="FZ34" s="156"/>
      <c r="GA34" s="156"/>
      <c r="GB34" s="156"/>
      <c r="GC34" s="156"/>
      <c r="GD34" s="156"/>
      <c r="GE34" s="156"/>
      <c r="GF34" s="156"/>
      <c r="GG34" s="156"/>
      <c r="GH34" s="156"/>
      <c r="GI34" s="156"/>
      <c r="GJ34" s="156"/>
      <c r="GK34" s="156"/>
      <c r="GL34" s="156"/>
      <c r="GM34" s="156"/>
      <c r="GN34" s="156"/>
      <c r="GO34" s="156"/>
      <c r="GP34" s="156"/>
      <c r="GQ34" s="156"/>
      <c r="GR34" s="156"/>
      <c r="GS34" s="156"/>
      <c r="GT34" s="156"/>
      <c r="GU34" s="156"/>
      <c r="GV34" s="156"/>
      <c r="GW34" s="156"/>
      <c r="GX34" s="156"/>
      <c r="GY34" s="156"/>
      <c r="GZ34" s="156"/>
      <c r="HA34" s="156"/>
      <c r="HB34" s="156"/>
      <c r="HC34" s="156"/>
      <c r="HD34" s="156"/>
      <c r="HE34" s="156"/>
      <c r="HF34" s="156"/>
      <c r="HG34" s="156"/>
      <c r="HH34" s="156"/>
      <c r="HI34" s="156"/>
      <c r="HJ34" s="156"/>
      <c r="HK34" s="156"/>
      <c r="HL34" s="156"/>
      <c r="HM34" s="156"/>
      <c r="HN34" s="156"/>
      <c r="HO34" s="156"/>
      <c r="HP34" s="156"/>
      <c r="HQ34" s="156"/>
      <c r="HR34" s="156"/>
      <c r="HS34" s="156"/>
      <c r="HT34" s="156"/>
      <c r="HU34" s="156"/>
      <c r="HV34" s="156"/>
      <c r="HW34" s="156"/>
      <c r="HX34" s="156"/>
      <c r="HY34" s="156"/>
      <c r="HZ34" s="156"/>
      <c r="IA34" s="156"/>
      <c r="IB34" s="156"/>
      <c r="IC34" s="156"/>
      <c r="ID34" s="156"/>
      <c r="IE34" s="156"/>
      <c r="IF34" s="156"/>
      <c r="IG34" s="156"/>
      <c r="IH34" s="156"/>
      <c r="II34" s="156"/>
      <c r="IJ34" s="156"/>
      <c r="IK34" s="156"/>
      <c r="IL34" s="156"/>
      <c r="IM34" s="156"/>
      <c r="IN34" s="156"/>
      <c r="IO34" s="156"/>
      <c r="IP34" s="156"/>
      <c r="IQ34" s="156"/>
      <c r="IR34" s="156"/>
      <c r="IS34" s="156"/>
      <c r="IT34" s="156"/>
      <c r="IU34" s="156"/>
      <c r="IV34" s="156"/>
      <c r="IW34" s="156"/>
      <c r="IX34" s="156"/>
      <c r="IY34" s="156"/>
      <c r="IZ34" s="156"/>
      <c r="JA34" s="156"/>
      <c r="JB34" s="156"/>
      <c r="JC34" s="156"/>
      <c r="JD34" s="156"/>
      <c r="JE34" s="156"/>
      <c r="JF34" s="156"/>
      <c r="JG34" s="156"/>
      <c r="JH34" s="156"/>
      <c r="JI34" s="156"/>
      <c r="JJ34" s="156"/>
      <c r="JK34" s="156"/>
      <c r="JL34" s="156"/>
      <c r="JM34" s="156"/>
      <c r="JN34" s="156"/>
      <c r="JO34" s="156"/>
      <c r="JP34" s="156"/>
      <c r="JQ34" s="156"/>
      <c r="JR34" s="156"/>
      <c r="JS34" s="156"/>
      <c r="JT34" s="156"/>
      <c r="JU34" s="156"/>
      <c r="JV34" s="156"/>
      <c r="JW34" s="156"/>
      <c r="JX34" s="156"/>
      <c r="JY34" s="156"/>
      <c r="JZ34" s="156"/>
      <c r="KA34" s="156"/>
      <c r="KB34" s="156"/>
      <c r="KC34" s="156"/>
      <c r="KD34" s="156"/>
      <c r="KE34" s="156"/>
      <c r="KF34" s="156"/>
      <c r="KG34" s="156"/>
      <c r="KH34" s="156"/>
      <c r="KI34" s="156"/>
      <c r="KJ34" s="156"/>
      <c r="KK34" s="156"/>
      <c r="KL34" s="156"/>
      <c r="KM34" s="156"/>
      <c r="KN34" s="156"/>
      <c r="KO34" s="156"/>
      <c r="KP34" s="156"/>
      <c r="KQ34" s="156"/>
      <c r="KR34" s="156"/>
      <c r="KS34" s="156"/>
      <c r="KT34" s="156"/>
      <c r="KU34" s="156"/>
      <c r="KV34" s="156"/>
      <c r="KW34" s="156"/>
      <c r="KX34" s="156"/>
      <c r="KY34" s="156"/>
      <c r="KZ34" s="156"/>
      <c r="LA34" s="156"/>
      <c r="LB34" s="156"/>
      <c r="LC34" s="156"/>
      <c r="LD34" s="156"/>
      <c r="LE34" s="156"/>
      <c r="LF34" s="156"/>
      <c r="LG34" s="156"/>
      <c r="LH34" s="156"/>
      <c r="LI34" s="156"/>
      <c r="LJ34" s="156"/>
      <c r="LK34" s="156"/>
      <c r="LL34" s="156"/>
      <c r="LM34" s="156"/>
      <c r="LN34" s="156"/>
      <c r="LO34" s="156"/>
      <c r="LP34" s="156"/>
      <c r="LQ34" s="156"/>
      <c r="LR34" s="156"/>
      <c r="LS34" s="156"/>
      <c r="LT34" s="156"/>
      <c r="LU34" s="156"/>
      <c r="LV34" s="156"/>
      <c r="LW34" s="156"/>
      <c r="LX34" s="156"/>
      <c r="LY34" s="156"/>
      <c r="LZ34" s="156"/>
      <c r="MA34" s="156"/>
      <c r="MB34" s="156"/>
      <c r="MC34" s="156"/>
      <c r="MD34" s="156"/>
      <c r="ME34" s="156"/>
      <c r="MF34" s="156"/>
      <c r="MG34" s="156"/>
      <c r="MH34" s="156"/>
      <c r="MI34" s="156"/>
      <c r="MJ34" s="156"/>
      <c r="MK34" s="156"/>
      <c r="ML34" s="156"/>
      <c r="MM34" s="156"/>
      <c r="MN34" s="156"/>
      <c r="MO34" s="156"/>
      <c r="MP34" s="156"/>
      <c r="MQ34" s="156"/>
      <c r="MR34" s="156"/>
      <c r="MS34" s="156"/>
      <c r="MT34" s="156"/>
      <c r="MU34" s="156"/>
      <c r="MV34" s="156"/>
      <c r="MW34" s="156"/>
      <c r="MX34" s="156"/>
      <c r="MY34" s="156"/>
      <c r="MZ34" s="156"/>
      <c r="NA34" s="156"/>
      <c r="NB34" s="156"/>
      <c r="NC34" s="156"/>
      <c r="ND34" s="156"/>
      <c r="NE34" s="156"/>
      <c r="NF34" s="156"/>
      <c r="NG34" s="156"/>
      <c r="NH34" s="156"/>
      <c r="NI34" s="156"/>
      <c r="NJ34" s="156"/>
      <c r="NK34" s="156"/>
      <c r="NL34" s="156"/>
      <c r="NM34" s="156"/>
      <c r="NN34" s="156"/>
      <c r="NO34" s="156"/>
      <c r="NP34" s="156"/>
      <c r="NQ34" s="156"/>
      <c r="NR34" s="156"/>
      <c r="NS34" s="156"/>
      <c r="NT34" s="156"/>
      <c r="NU34" s="156"/>
      <c r="NV34" s="156"/>
      <c r="NW34" s="156"/>
      <c r="NX34" s="156"/>
      <c r="NY34" s="156"/>
      <c r="NZ34" s="156"/>
      <c r="OA34" s="156"/>
      <c r="OB34" s="156"/>
      <c r="OC34" s="156"/>
      <c r="OD34" s="156"/>
      <c r="OE34" s="156"/>
      <c r="OF34" s="156"/>
      <c r="OG34" s="156"/>
      <c r="OH34" s="156"/>
      <c r="OI34" s="156"/>
      <c r="OJ34" s="156"/>
      <c r="OK34" s="156"/>
      <c r="OL34" s="156"/>
      <c r="OM34" s="156"/>
      <c r="ON34" s="156"/>
      <c r="OO34" s="156"/>
      <c r="OP34" s="156"/>
      <c r="OQ34" s="156"/>
      <c r="OR34" s="156"/>
      <c r="OS34" s="156"/>
      <c r="OT34" s="156"/>
      <c r="OU34" s="156"/>
      <c r="OV34" s="156"/>
      <c r="OW34" s="156"/>
      <c r="OX34" s="156"/>
      <c r="OY34" s="156"/>
      <c r="OZ34" s="156"/>
      <c r="PA34" s="156"/>
      <c r="PB34" s="156"/>
      <c r="PC34" s="156"/>
      <c r="PD34" s="156"/>
      <c r="PE34" s="156"/>
      <c r="PF34" s="156"/>
      <c r="PG34" s="156"/>
      <c r="PH34" s="156"/>
      <c r="PI34" s="156"/>
      <c r="PJ34" s="156"/>
      <c r="PK34" s="156"/>
      <c r="PL34" s="156"/>
      <c r="PM34" s="156"/>
      <c r="PN34" s="156"/>
      <c r="PO34" s="156"/>
      <c r="PP34" s="156"/>
      <c r="PQ34" s="156"/>
      <c r="PR34" s="156"/>
      <c r="PS34" s="156"/>
      <c r="PT34" s="156"/>
      <c r="PU34" s="156"/>
      <c r="PV34" s="156"/>
      <c r="PW34" s="156"/>
      <c r="PX34" s="156"/>
      <c r="PY34" s="156"/>
      <c r="PZ34" s="156"/>
      <c r="QA34" s="156"/>
      <c r="QB34" s="156"/>
      <c r="QC34" s="156"/>
      <c r="QD34" s="156"/>
      <c r="QE34" s="156"/>
      <c r="QF34" s="156"/>
      <c r="QG34" s="156"/>
      <c r="QH34" s="156"/>
      <c r="QI34" s="156"/>
      <c r="QJ34" s="156"/>
      <c r="QK34" s="156"/>
      <c r="QL34" s="156"/>
      <c r="QM34" s="156"/>
      <c r="QN34" s="156"/>
      <c r="QO34" s="156"/>
      <c r="QP34" s="156"/>
      <c r="QQ34" s="156"/>
      <c r="QR34" s="156"/>
      <c r="QS34" s="156"/>
      <c r="QT34" s="156"/>
      <c r="QU34" s="156"/>
      <c r="QV34" s="156"/>
      <c r="QW34" s="156"/>
      <c r="QX34" s="156"/>
      <c r="QY34" s="156"/>
      <c r="QZ34" s="156"/>
      <c r="RA34" s="156"/>
      <c r="RB34" s="156"/>
      <c r="RC34" s="156"/>
      <c r="RD34" s="156"/>
      <c r="RE34" s="156"/>
      <c r="RF34" s="156"/>
      <c r="RG34" s="156"/>
      <c r="RH34" s="156"/>
      <c r="RI34" s="156"/>
      <c r="RJ34" s="156"/>
      <c r="RK34" s="156"/>
      <c r="RL34" s="156"/>
      <c r="RM34" s="156"/>
      <c r="RN34" s="156"/>
      <c r="RO34" s="156"/>
      <c r="RP34" s="156"/>
      <c r="RQ34" s="156"/>
      <c r="RR34" s="156"/>
      <c r="RS34" s="156"/>
      <c r="RT34" s="156"/>
      <c r="RU34" s="156"/>
      <c r="RV34" s="156"/>
      <c r="RW34" s="156"/>
      <c r="RX34" s="156"/>
      <c r="RY34" s="156"/>
      <c r="RZ34" s="156"/>
      <c r="SA34" s="156"/>
      <c r="SB34" s="156"/>
      <c r="SC34" s="156"/>
      <c r="SD34" s="156"/>
      <c r="SE34" s="156"/>
      <c r="SF34" s="156"/>
      <c r="SG34" s="156"/>
      <c r="SH34" s="156"/>
      <c r="SI34" s="156"/>
      <c r="SJ34" s="156"/>
      <c r="SK34" s="156"/>
      <c r="SL34" s="156"/>
      <c r="SM34" s="156"/>
      <c r="SN34" s="156"/>
      <c r="SO34" s="156"/>
      <c r="SP34" s="156"/>
      <c r="SQ34" s="156"/>
      <c r="SR34" s="156"/>
      <c r="SS34" s="156"/>
      <c r="ST34" s="156"/>
      <c r="SU34" s="156"/>
      <c r="SV34" s="156"/>
      <c r="SW34" s="156"/>
      <c r="SX34" s="156"/>
      <c r="SY34" s="156"/>
      <c r="SZ34" s="156"/>
      <c r="TA34" s="156"/>
      <c r="TB34" s="156"/>
      <c r="TC34" s="156"/>
      <c r="TD34" s="156"/>
      <c r="TE34" s="156"/>
      <c r="TF34" s="156"/>
      <c r="TG34" s="156"/>
      <c r="TH34" s="156"/>
      <c r="TI34" s="156"/>
      <c r="TJ34" s="156"/>
      <c r="TK34" s="156"/>
      <c r="TL34" s="156"/>
      <c r="TM34" s="156"/>
      <c r="TN34" s="156"/>
      <c r="TO34" s="156"/>
      <c r="TP34" s="156"/>
      <c r="TQ34" s="156"/>
      <c r="TR34" s="156"/>
      <c r="TS34" s="156"/>
      <c r="TT34" s="156"/>
      <c r="TU34" s="156"/>
      <c r="TV34" s="156"/>
      <c r="TW34" s="156"/>
      <c r="TX34" s="156"/>
    </row>
    <row r="35" spans="1:559" s="161" customFormat="1" ht="24.95" customHeight="1" x14ac:dyDescent="0.2">
      <c r="A35" s="148">
        <v>32</v>
      </c>
      <c r="B35" s="149" t="s">
        <v>236</v>
      </c>
      <c r="C35" s="150">
        <f>'[28]Q4, 2020 Debt Stock '!R38</f>
        <v>266936225793.65356</v>
      </c>
      <c r="D35" s="179">
        <f>Table38468634533267589378[[#This Row],[DEBT STOCK AS AT Q4 2020(N)]]/$C$41*100</f>
        <v>6.3768639542178231</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c r="IB35" s="146"/>
      <c r="IC35" s="146"/>
      <c r="ID35" s="146"/>
      <c r="IE35" s="146"/>
      <c r="IF35" s="146"/>
      <c r="IG35" s="146"/>
      <c r="IH35" s="146"/>
      <c r="II35" s="146"/>
      <c r="IJ35" s="146"/>
      <c r="IK35" s="146"/>
      <c r="IL35" s="146"/>
      <c r="IM35" s="146"/>
      <c r="IN35" s="146"/>
      <c r="IO35" s="146"/>
      <c r="IP35" s="146"/>
      <c r="IQ35" s="146"/>
      <c r="IR35" s="146"/>
      <c r="IS35" s="146"/>
      <c r="IT35" s="146"/>
      <c r="IU35" s="146"/>
      <c r="IV35" s="146"/>
      <c r="IW35" s="146"/>
      <c r="IX35" s="146"/>
      <c r="IY35" s="146"/>
      <c r="IZ35" s="146"/>
      <c r="JA35" s="146"/>
      <c r="JB35" s="146"/>
      <c r="JC35" s="146"/>
      <c r="JD35" s="146"/>
      <c r="JE35" s="146"/>
      <c r="JF35" s="146"/>
      <c r="JG35" s="146"/>
      <c r="JH35" s="146"/>
      <c r="JI35" s="146"/>
      <c r="JJ35" s="146"/>
      <c r="JK35" s="146"/>
      <c r="JL35" s="146"/>
      <c r="JM35" s="146"/>
      <c r="JN35" s="146"/>
      <c r="JO35" s="146"/>
      <c r="JP35" s="146"/>
      <c r="JQ35" s="146"/>
      <c r="JR35" s="146"/>
      <c r="JS35" s="146"/>
      <c r="JT35" s="146"/>
      <c r="JU35" s="146"/>
      <c r="JV35" s="146"/>
      <c r="JW35" s="146"/>
      <c r="JX35" s="146"/>
      <c r="JY35" s="146"/>
      <c r="JZ35" s="146"/>
      <c r="KA35" s="146"/>
      <c r="KB35" s="146"/>
      <c r="KC35" s="146"/>
      <c r="KD35" s="146"/>
      <c r="KE35" s="146"/>
      <c r="KF35" s="146"/>
      <c r="KG35" s="146"/>
      <c r="KH35" s="146"/>
      <c r="KI35" s="146"/>
      <c r="KJ35" s="146"/>
      <c r="KK35" s="146"/>
      <c r="KL35" s="146"/>
      <c r="KM35" s="146"/>
      <c r="KN35" s="146"/>
      <c r="KO35" s="146"/>
      <c r="KP35" s="146"/>
      <c r="KQ35" s="146"/>
      <c r="KR35" s="146"/>
      <c r="KS35" s="146"/>
      <c r="KT35" s="146"/>
      <c r="KU35" s="146"/>
      <c r="KV35" s="146"/>
      <c r="KW35" s="146"/>
      <c r="KX35" s="146"/>
      <c r="KY35" s="146"/>
      <c r="KZ35" s="146"/>
      <c r="LA35" s="146"/>
      <c r="LB35" s="146"/>
      <c r="LC35" s="146"/>
      <c r="LD35" s="146"/>
      <c r="LE35" s="146"/>
      <c r="LF35" s="146"/>
      <c r="LG35" s="146"/>
      <c r="LH35" s="146"/>
      <c r="LI35" s="146"/>
      <c r="LJ35" s="146"/>
      <c r="LK35" s="146"/>
      <c r="LL35" s="146"/>
      <c r="LM35" s="146"/>
      <c r="LN35" s="146"/>
      <c r="LO35" s="146"/>
      <c r="LP35" s="146"/>
      <c r="LQ35" s="146"/>
      <c r="LR35" s="146"/>
      <c r="LS35" s="146"/>
      <c r="LT35" s="146"/>
      <c r="LU35" s="146"/>
      <c r="LV35" s="146"/>
      <c r="LW35" s="146"/>
      <c r="LX35" s="146"/>
      <c r="LY35" s="146"/>
      <c r="LZ35" s="146"/>
      <c r="MA35" s="146"/>
      <c r="MB35" s="146"/>
      <c r="MC35" s="146"/>
      <c r="MD35" s="146"/>
      <c r="ME35" s="146"/>
      <c r="MF35" s="146"/>
      <c r="MG35" s="146"/>
      <c r="MH35" s="146"/>
      <c r="MI35" s="146"/>
      <c r="MJ35" s="146"/>
      <c r="MK35" s="146"/>
      <c r="ML35" s="146"/>
      <c r="MM35" s="146"/>
      <c r="MN35" s="146"/>
      <c r="MO35" s="146"/>
      <c r="MP35" s="146"/>
      <c r="MQ35" s="146"/>
      <c r="MR35" s="146"/>
      <c r="MS35" s="146"/>
      <c r="MT35" s="146"/>
      <c r="MU35" s="146"/>
      <c r="MV35" s="146"/>
      <c r="MW35" s="146"/>
      <c r="MX35" s="146"/>
      <c r="MY35" s="146"/>
      <c r="MZ35" s="146"/>
      <c r="NA35" s="146"/>
      <c r="NB35" s="146"/>
      <c r="NC35" s="146"/>
      <c r="ND35" s="146"/>
      <c r="NE35" s="146"/>
      <c r="NF35" s="146"/>
      <c r="NG35" s="146"/>
      <c r="NH35" s="146"/>
      <c r="NI35" s="146"/>
      <c r="NJ35" s="146"/>
      <c r="NK35" s="146"/>
      <c r="NL35" s="146"/>
      <c r="NM35" s="146"/>
      <c r="NN35" s="146"/>
      <c r="NO35" s="146"/>
      <c r="NP35" s="146"/>
      <c r="NQ35" s="146"/>
      <c r="NR35" s="146"/>
      <c r="NS35" s="146"/>
      <c r="NT35" s="146"/>
      <c r="NU35" s="146"/>
      <c r="NV35" s="146"/>
      <c r="NW35" s="146"/>
      <c r="NX35" s="146"/>
      <c r="NY35" s="146"/>
      <c r="NZ35" s="146"/>
      <c r="OA35" s="146"/>
      <c r="OB35" s="146"/>
      <c r="OC35" s="146"/>
      <c r="OD35" s="146"/>
      <c r="OE35" s="146"/>
      <c r="OF35" s="146"/>
      <c r="OG35" s="146"/>
      <c r="OH35" s="146"/>
      <c r="OI35" s="146"/>
      <c r="OJ35" s="146"/>
      <c r="OK35" s="146"/>
      <c r="OL35" s="146"/>
      <c r="OM35" s="146"/>
      <c r="ON35" s="146"/>
      <c r="OO35" s="146"/>
      <c r="OP35" s="146"/>
      <c r="OQ35" s="146"/>
      <c r="OR35" s="146"/>
      <c r="OS35" s="146"/>
      <c r="OT35" s="146"/>
      <c r="OU35" s="146"/>
      <c r="OV35" s="146"/>
      <c r="OW35" s="146"/>
      <c r="OX35" s="146"/>
      <c r="OY35" s="146"/>
      <c r="OZ35" s="146"/>
      <c r="PA35" s="146"/>
      <c r="PB35" s="146"/>
      <c r="PC35" s="146"/>
      <c r="PD35" s="146"/>
      <c r="PE35" s="146"/>
      <c r="PF35" s="146"/>
      <c r="PG35" s="146"/>
      <c r="PH35" s="146"/>
      <c r="PI35" s="146"/>
      <c r="PJ35" s="146"/>
      <c r="PK35" s="146"/>
      <c r="PL35" s="146"/>
      <c r="PM35" s="146"/>
      <c r="PN35" s="146"/>
      <c r="PO35" s="146"/>
      <c r="PP35" s="146"/>
      <c r="PQ35" s="146"/>
      <c r="PR35" s="146"/>
      <c r="PS35" s="146"/>
      <c r="PT35" s="146"/>
      <c r="PU35" s="146"/>
      <c r="PV35" s="146"/>
      <c r="PW35" s="146"/>
      <c r="PX35" s="146"/>
      <c r="PY35" s="146"/>
      <c r="PZ35" s="146"/>
      <c r="QA35" s="146"/>
      <c r="QB35" s="146"/>
      <c r="QC35" s="146"/>
      <c r="QD35" s="146"/>
      <c r="QE35" s="146"/>
      <c r="QF35" s="146"/>
      <c r="QG35" s="146"/>
      <c r="QH35" s="146"/>
      <c r="QI35" s="146"/>
      <c r="QJ35" s="146"/>
      <c r="QK35" s="146"/>
      <c r="QL35" s="146"/>
      <c r="QM35" s="146"/>
      <c r="QN35" s="146"/>
      <c r="QO35" s="146"/>
      <c r="QP35" s="146"/>
      <c r="QQ35" s="146"/>
      <c r="QR35" s="146"/>
      <c r="QS35" s="146"/>
      <c r="QT35" s="146"/>
      <c r="QU35" s="146"/>
      <c r="QV35" s="146"/>
      <c r="QW35" s="146"/>
      <c r="QX35" s="146"/>
      <c r="QY35" s="146"/>
      <c r="QZ35" s="146"/>
      <c r="RA35" s="146"/>
      <c r="RB35" s="146"/>
      <c r="RC35" s="146"/>
      <c r="RD35" s="146"/>
      <c r="RE35" s="146"/>
      <c r="RF35" s="146"/>
      <c r="RG35" s="146"/>
      <c r="RH35" s="146"/>
      <c r="RI35" s="146"/>
      <c r="RJ35" s="146"/>
      <c r="RK35" s="146"/>
      <c r="RL35" s="146"/>
      <c r="RM35" s="146"/>
      <c r="RN35" s="146"/>
      <c r="RO35" s="146"/>
      <c r="RP35" s="146"/>
      <c r="RQ35" s="146"/>
      <c r="RR35" s="146"/>
      <c r="RS35" s="146"/>
      <c r="RT35" s="146"/>
      <c r="RU35" s="146"/>
      <c r="RV35" s="146"/>
      <c r="RW35" s="146"/>
      <c r="RX35" s="146"/>
      <c r="RY35" s="146"/>
      <c r="RZ35" s="146"/>
      <c r="SA35" s="146"/>
      <c r="SB35" s="146"/>
      <c r="SC35" s="146"/>
      <c r="SD35" s="146"/>
      <c r="SE35" s="146"/>
      <c r="SF35" s="146"/>
      <c r="SG35" s="146"/>
      <c r="SH35" s="146"/>
      <c r="SI35" s="146"/>
      <c r="SJ35" s="146"/>
      <c r="SK35" s="146"/>
      <c r="SL35" s="146"/>
      <c r="SM35" s="146"/>
      <c r="SN35" s="146"/>
      <c r="SO35" s="146"/>
      <c r="SP35" s="146"/>
      <c r="SQ35" s="146"/>
      <c r="SR35" s="146"/>
      <c r="SS35" s="146"/>
      <c r="ST35" s="146"/>
      <c r="SU35" s="146"/>
      <c r="SV35" s="146"/>
      <c r="SW35" s="146"/>
      <c r="SX35" s="146"/>
      <c r="SY35" s="146"/>
      <c r="SZ35" s="146"/>
      <c r="TA35" s="146"/>
      <c r="TB35" s="146"/>
      <c r="TC35" s="146"/>
      <c r="TD35" s="146"/>
      <c r="TE35" s="146"/>
      <c r="TF35" s="146"/>
      <c r="TG35" s="146"/>
      <c r="TH35" s="146"/>
      <c r="TI35" s="146"/>
      <c r="TJ35" s="146"/>
      <c r="TK35" s="146"/>
      <c r="TL35" s="146"/>
      <c r="TM35" s="146"/>
      <c r="TN35" s="146"/>
      <c r="TO35" s="146"/>
      <c r="TP35" s="146"/>
      <c r="TQ35" s="146"/>
      <c r="TR35" s="146"/>
      <c r="TS35" s="146"/>
      <c r="TT35" s="146"/>
      <c r="TU35" s="146"/>
      <c r="TV35" s="146"/>
      <c r="TW35" s="146"/>
      <c r="TX35" s="146"/>
    </row>
    <row r="36" spans="1:559" s="161" customFormat="1" ht="24.95" customHeight="1" x14ac:dyDescent="0.2">
      <c r="A36" s="152">
        <v>33</v>
      </c>
      <c r="B36" s="153" t="s">
        <v>237</v>
      </c>
      <c r="C36" s="145">
        <f>'[28]Q4, 2020 Debt Stock '!R39</f>
        <v>42363236701.970001</v>
      </c>
      <c r="D36" s="178">
        <f>Table38468634533267589378[[#This Row],[DEBT STOCK AS AT Q4 2020(N)]]/$C$41*100</f>
        <v>1.0120192428195065</v>
      </c>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c r="IB36" s="146"/>
      <c r="IC36" s="146"/>
      <c r="ID36" s="146"/>
      <c r="IE36" s="146"/>
      <c r="IF36" s="146"/>
      <c r="IG36" s="146"/>
      <c r="IH36" s="146"/>
      <c r="II36" s="146"/>
      <c r="IJ36" s="146"/>
      <c r="IK36" s="146"/>
      <c r="IL36" s="146"/>
      <c r="IM36" s="146"/>
      <c r="IN36" s="146"/>
      <c r="IO36" s="146"/>
      <c r="IP36" s="146"/>
      <c r="IQ36" s="146"/>
      <c r="IR36" s="146"/>
      <c r="IS36" s="146"/>
      <c r="IT36" s="146"/>
      <c r="IU36" s="146"/>
      <c r="IV36" s="146"/>
      <c r="IW36" s="146"/>
      <c r="IX36" s="146"/>
      <c r="IY36" s="146"/>
      <c r="IZ36" s="146"/>
      <c r="JA36" s="146"/>
      <c r="JB36" s="146"/>
      <c r="JC36" s="146"/>
      <c r="JD36" s="146"/>
      <c r="JE36" s="146"/>
      <c r="JF36" s="146"/>
      <c r="JG36" s="146"/>
      <c r="JH36" s="146"/>
      <c r="JI36" s="146"/>
      <c r="JJ36" s="146"/>
      <c r="JK36" s="146"/>
      <c r="JL36" s="146"/>
      <c r="JM36" s="146"/>
      <c r="JN36" s="146"/>
      <c r="JO36" s="146"/>
      <c r="JP36" s="146"/>
      <c r="JQ36" s="146"/>
      <c r="JR36" s="146"/>
      <c r="JS36" s="146"/>
      <c r="JT36" s="146"/>
      <c r="JU36" s="146"/>
      <c r="JV36" s="146"/>
      <c r="JW36" s="146"/>
      <c r="JX36" s="146"/>
      <c r="JY36" s="146"/>
      <c r="JZ36" s="146"/>
      <c r="KA36" s="146"/>
      <c r="KB36" s="146"/>
      <c r="KC36" s="146"/>
      <c r="KD36" s="146"/>
      <c r="KE36" s="146"/>
      <c r="KF36" s="146"/>
      <c r="KG36" s="146"/>
      <c r="KH36" s="146"/>
      <c r="KI36" s="146"/>
      <c r="KJ36" s="146"/>
      <c r="KK36" s="146"/>
      <c r="KL36" s="146"/>
      <c r="KM36" s="146"/>
      <c r="KN36" s="146"/>
      <c r="KO36" s="146"/>
      <c r="KP36" s="146"/>
      <c r="KQ36" s="146"/>
      <c r="KR36" s="146"/>
      <c r="KS36" s="146"/>
      <c r="KT36" s="146"/>
      <c r="KU36" s="146"/>
      <c r="KV36" s="146"/>
      <c r="KW36" s="146"/>
      <c r="KX36" s="146"/>
      <c r="KY36" s="146"/>
      <c r="KZ36" s="146"/>
      <c r="LA36" s="146"/>
      <c r="LB36" s="146"/>
      <c r="LC36" s="146"/>
      <c r="LD36" s="146"/>
      <c r="LE36" s="146"/>
      <c r="LF36" s="146"/>
      <c r="LG36" s="146"/>
      <c r="LH36" s="146"/>
      <c r="LI36" s="146"/>
      <c r="LJ36" s="146"/>
      <c r="LK36" s="146"/>
      <c r="LL36" s="146"/>
      <c r="LM36" s="146"/>
      <c r="LN36" s="146"/>
      <c r="LO36" s="146"/>
      <c r="LP36" s="146"/>
      <c r="LQ36" s="146"/>
      <c r="LR36" s="146"/>
      <c r="LS36" s="146"/>
      <c r="LT36" s="146"/>
      <c r="LU36" s="146"/>
      <c r="LV36" s="146"/>
      <c r="LW36" s="146"/>
      <c r="LX36" s="146"/>
      <c r="LY36" s="146"/>
      <c r="LZ36" s="146"/>
      <c r="MA36" s="146"/>
      <c r="MB36" s="146"/>
      <c r="MC36" s="146"/>
      <c r="MD36" s="146"/>
      <c r="ME36" s="146"/>
      <c r="MF36" s="146"/>
      <c r="MG36" s="146"/>
      <c r="MH36" s="146"/>
      <c r="MI36" s="146"/>
      <c r="MJ36" s="146"/>
      <c r="MK36" s="146"/>
      <c r="ML36" s="146"/>
      <c r="MM36" s="146"/>
      <c r="MN36" s="146"/>
      <c r="MO36" s="146"/>
      <c r="MP36" s="146"/>
      <c r="MQ36" s="146"/>
      <c r="MR36" s="146"/>
      <c r="MS36" s="146"/>
      <c r="MT36" s="146"/>
      <c r="MU36" s="146"/>
      <c r="MV36" s="146"/>
      <c r="MW36" s="146"/>
      <c r="MX36" s="146"/>
      <c r="MY36" s="146"/>
      <c r="MZ36" s="146"/>
      <c r="NA36" s="146"/>
      <c r="NB36" s="146"/>
      <c r="NC36" s="146"/>
      <c r="ND36" s="146"/>
      <c r="NE36" s="146"/>
      <c r="NF36" s="146"/>
      <c r="NG36" s="146"/>
      <c r="NH36" s="146"/>
      <c r="NI36" s="146"/>
      <c r="NJ36" s="146"/>
      <c r="NK36" s="146"/>
      <c r="NL36" s="146"/>
      <c r="NM36" s="146"/>
      <c r="NN36" s="146"/>
      <c r="NO36" s="146"/>
      <c r="NP36" s="146"/>
      <c r="NQ36" s="146"/>
      <c r="NR36" s="146"/>
      <c r="NS36" s="146"/>
      <c r="NT36" s="146"/>
      <c r="NU36" s="146"/>
      <c r="NV36" s="146"/>
      <c r="NW36" s="146"/>
      <c r="NX36" s="146"/>
      <c r="NY36" s="146"/>
      <c r="NZ36" s="146"/>
      <c r="OA36" s="146"/>
      <c r="OB36" s="146"/>
      <c r="OC36" s="146"/>
      <c r="OD36" s="146"/>
      <c r="OE36" s="146"/>
      <c r="OF36" s="146"/>
      <c r="OG36" s="146"/>
      <c r="OH36" s="146"/>
      <c r="OI36" s="146"/>
      <c r="OJ36" s="146"/>
      <c r="OK36" s="146"/>
      <c r="OL36" s="146"/>
      <c r="OM36" s="146"/>
      <c r="ON36" s="146"/>
      <c r="OO36" s="146"/>
      <c r="OP36" s="146"/>
      <c r="OQ36" s="146"/>
      <c r="OR36" s="146"/>
      <c r="OS36" s="146"/>
      <c r="OT36" s="146"/>
      <c r="OU36" s="146"/>
      <c r="OV36" s="146"/>
      <c r="OW36" s="146"/>
      <c r="OX36" s="146"/>
      <c r="OY36" s="146"/>
      <c r="OZ36" s="146"/>
      <c r="PA36" s="146"/>
      <c r="PB36" s="146"/>
      <c r="PC36" s="146"/>
      <c r="PD36" s="146"/>
      <c r="PE36" s="146"/>
      <c r="PF36" s="146"/>
      <c r="PG36" s="146"/>
      <c r="PH36" s="146"/>
      <c r="PI36" s="146"/>
      <c r="PJ36" s="146"/>
      <c r="PK36" s="146"/>
      <c r="PL36" s="146"/>
      <c r="PM36" s="146"/>
      <c r="PN36" s="146"/>
      <c r="PO36" s="146"/>
      <c r="PP36" s="146"/>
      <c r="PQ36" s="146"/>
      <c r="PR36" s="146"/>
      <c r="PS36" s="146"/>
      <c r="PT36" s="146"/>
      <c r="PU36" s="146"/>
      <c r="PV36" s="146"/>
      <c r="PW36" s="146"/>
      <c r="PX36" s="146"/>
      <c r="PY36" s="146"/>
      <c r="PZ36" s="146"/>
      <c r="QA36" s="146"/>
      <c r="QB36" s="146"/>
      <c r="QC36" s="146"/>
      <c r="QD36" s="146"/>
      <c r="QE36" s="146"/>
      <c r="QF36" s="146"/>
      <c r="QG36" s="146"/>
      <c r="QH36" s="146"/>
      <c r="QI36" s="146"/>
      <c r="QJ36" s="146"/>
      <c r="QK36" s="146"/>
      <c r="QL36" s="146"/>
      <c r="QM36" s="146"/>
      <c r="QN36" s="146"/>
      <c r="QO36" s="146"/>
      <c r="QP36" s="146"/>
      <c r="QQ36" s="146"/>
      <c r="QR36" s="146"/>
      <c r="QS36" s="146"/>
      <c r="QT36" s="146"/>
      <c r="QU36" s="146"/>
      <c r="QV36" s="146"/>
      <c r="QW36" s="146"/>
      <c r="QX36" s="146"/>
      <c r="QY36" s="146"/>
      <c r="QZ36" s="146"/>
      <c r="RA36" s="146"/>
      <c r="RB36" s="146"/>
      <c r="RC36" s="146"/>
      <c r="RD36" s="146"/>
      <c r="RE36" s="146"/>
      <c r="RF36" s="146"/>
      <c r="RG36" s="146"/>
      <c r="RH36" s="146"/>
      <c r="RI36" s="146"/>
      <c r="RJ36" s="146"/>
      <c r="RK36" s="146"/>
      <c r="RL36" s="146"/>
      <c r="RM36" s="146"/>
      <c r="RN36" s="146"/>
      <c r="RO36" s="146"/>
      <c r="RP36" s="146"/>
      <c r="RQ36" s="146"/>
      <c r="RR36" s="146"/>
      <c r="RS36" s="146"/>
      <c r="RT36" s="146"/>
      <c r="RU36" s="146"/>
      <c r="RV36" s="146"/>
      <c r="RW36" s="146"/>
      <c r="RX36" s="146"/>
      <c r="RY36" s="146"/>
      <c r="RZ36" s="146"/>
      <c r="SA36" s="146"/>
      <c r="SB36" s="146"/>
      <c r="SC36" s="146"/>
      <c r="SD36" s="146"/>
      <c r="SE36" s="146"/>
      <c r="SF36" s="146"/>
      <c r="SG36" s="146"/>
      <c r="SH36" s="146"/>
      <c r="SI36" s="146"/>
      <c r="SJ36" s="146"/>
      <c r="SK36" s="146"/>
      <c r="SL36" s="146"/>
      <c r="SM36" s="146"/>
      <c r="SN36" s="146"/>
      <c r="SO36" s="146"/>
      <c r="SP36" s="146"/>
      <c r="SQ36" s="146"/>
      <c r="SR36" s="146"/>
      <c r="SS36" s="146"/>
      <c r="ST36" s="146"/>
      <c r="SU36" s="146"/>
      <c r="SV36" s="146"/>
      <c r="SW36" s="146"/>
      <c r="SX36" s="146"/>
      <c r="SY36" s="146"/>
      <c r="SZ36" s="146"/>
      <c r="TA36" s="146"/>
      <c r="TB36" s="146"/>
      <c r="TC36" s="146"/>
      <c r="TD36" s="146"/>
      <c r="TE36" s="146"/>
      <c r="TF36" s="146"/>
      <c r="TG36" s="146"/>
      <c r="TH36" s="146"/>
      <c r="TI36" s="146"/>
      <c r="TJ36" s="146"/>
      <c r="TK36" s="146"/>
      <c r="TL36" s="146"/>
      <c r="TM36" s="146"/>
      <c r="TN36" s="146"/>
      <c r="TO36" s="146"/>
      <c r="TP36" s="146"/>
      <c r="TQ36" s="146"/>
      <c r="TR36" s="146"/>
      <c r="TS36" s="146"/>
      <c r="TT36" s="146"/>
      <c r="TU36" s="146"/>
      <c r="TV36" s="146"/>
      <c r="TW36" s="146"/>
      <c r="TX36" s="146"/>
    </row>
    <row r="37" spans="1:559" s="161" customFormat="1" ht="24.95" customHeight="1" x14ac:dyDescent="0.2">
      <c r="A37" s="148">
        <v>34</v>
      </c>
      <c r="B37" s="149" t="s">
        <v>238</v>
      </c>
      <c r="C37" s="150">
        <f>'[28]Q4, 2020 Debt Stock '!R40</f>
        <v>106045259062.52939</v>
      </c>
      <c r="D37" s="179">
        <f>Table38468634533267589378[[#This Row],[DEBT STOCK AS AT Q4 2020(N)]]/$C$41*100</f>
        <v>2.5333249094271575</v>
      </c>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6"/>
      <c r="HN37" s="146"/>
      <c r="HO37" s="146"/>
      <c r="HP37" s="146"/>
      <c r="HQ37" s="146"/>
      <c r="HR37" s="146"/>
      <c r="HS37" s="146"/>
      <c r="HT37" s="146"/>
      <c r="HU37" s="146"/>
      <c r="HV37" s="146"/>
      <c r="HW37" s="146"/>
      <c r="HX37" s="146"/>
      <c r="HY37" s="146"/>
      <c r="HZ37" s="146"/>
      <c r="IA37" s="146"/>
      <c r="IB37" s="146"/>
      <c r="IC37" s="146"/>
      <c r="ID37" s="146"/>
      <c r="IE37" s="146"/>
      <c r="IF37" s="146"/>
      <c r="IG37" s="146"/>
      <c r="IH37" s="146"/>
      <c r="II37" s="146"/>
      <c r="IJ37" s="146"/>
      <c r="IK37" s="146"/>
      <c r="IL37" s="146"/>
      <c r="IM37" s="146"/>
      <c r="IN37" s="146"/>
      <c r="IO37" s="146"/>
      <c r="IP37" s="146"/>
      <c r="IQ37" s="146"/>
      <c r="IR37" s="146"/>
      <c r="IS37" s="146"/>
      <c r="IT37" s="146"/>
      <c r="IU37" s="146"/>
      <c r="IV37" s="146"/>
      <c r="IW37" s="146"/>
      <c r="IX37" s="146"/>
      <c r="IY37" s="146"/>
      <c r="IZ37" s="146"/>
      <c r="JA37" s="146"/>
      <c r="JB37" s="146"/>
      <c r="JC37" s="146"/>
      <c r="JD37" s="146"/>
      <c r="JE37" s="146"/>
      <c r="JF37" s="146"/>
      <c r="JG37" s="146"/>
      <c r="JH37" s="146"/>
      <c r="JI37" s="146"/>
      <c r="JJ37" s="146"/>
      <c r="JK37" s="146"/>
      <c r="JL37" s="146"/>
      <c r="JM37" s="146"/>
      <c r="JN37" s="146"/>
      <c r="JO37" s="146"/>
      <c r="JP37" s="146"/>
      <c r="JQ37" s="146"/>
      <c r="JR37" s="146"/>
      <c r="JS37" s="146"/>
      <c r="JT37" s="146"/>
      <c r="JU37" s="146"/>
      <c r="JV37" s="146"/>
      <c r="JW37" s="146"/>
      <c r="JX37" s="146"/>
      <c r="JY37" s="146"/>
      <c r="JZ37" s="146"/>
      <c r="KA37" s="146"/>
      <c r="KB37" s="146"/>
      <c r="KC37" s="146"/>
      <c r="KD37" s="146"/>
      <c r="KE37" s="146"/>
      <c r="KF37" s="146"/>
      <c r="KG37" s="146"/>
      <c r="KH37" s="146"/>
      <c r="KI37" s="146"/>
      <c r="KJ37" s="146"/>
      <c r="KK37" s="146"/>
      <c r="KL37" s="146"/>
      <c r="KM37" s="146"/>
      <c r="KN37" s="146"/>
      <c r="KO37" s="146"/>
      <c r="KP37" s="146"/>
      <c r="KQ37" s="146"/>
      <c r="KR37" s="146"/>
      <c r="KS37" s="146"/>
      <c r="KT37" s="146"/>
      <c r="KU37" s="146"/>
      <c r="KV37" s="146"/>
      <c r="KW37" s="146"/>
      <c r="KX37" s="146"/>
      <c r="KY37" s="146"/>
      <c r="KZ37" s="146"/>
      <c r="LA37" s="146"/>
      <c r="LB37" s="146"/>
      <c r="LC37" s="146"/>
      <c r="LD37" s="146"/>
      <c r="LE37" s="146"/>
      <c r="LF37" s="146"/>
      <c r="LG37" s="146"/>
      <c r="LH37" s="146"/>
      <c r="LI37" s="146"/>
      <c r="LJ37" s="146"/>
      <c r="LK37" s="146"/>
      <c r="LL37" s="146"/>
      <c r="LM37" s="146"/>
      <c r="LN37" s="146"/>
      <c r="LO37" s="146"/>
      <c r="LP37" s="146"/>
      <c r="LQ37" s="146"/>
      <c r="LR37" s="146"/>
      <c r="LS37" s="146"/>
      <c r="LT37" s="146"/>
      <c r="LU37" s="146"/>
      <c r="LV37" s="146"/>
      <c r="LW37" s="146"/>
      <c r="LX37" s="146"/>
      <c r="LY37" s="146"/>
      <c r="LZ37" s="146"/>
      <c r="MA37" s="146"/>
      <c r="MB37" s="146"/>
      <c r="MC37" s="146"/>
      <c r="MD37" s="146"/>
      <c r="ME37" s="146"/>
      <c r="MF37" s="146"/>
      <c r="MG37" s="146"/>
      <c r="MH37" s="146"/>
      <c r="MI37" s="146"/>
      <c r="MJ37" s="146"/>
      <c r="MK37" s="146"/>
      <c r="ML37" s="146"/>
      <c r="MM37" s="146"/>
      <c r="MN37" s="146"/>
      <c r="MO37" s="146"/>
      <c r="MP37" s="146"/>
      <c r="MQ37" s="146"/>
      <c r="MR37" s="146"/>
      <c r="MS37" s="146"/>
      <c r="MT37" s="146"/>
      <c r="MU37" s="146"/>
      <c r="MV37" s="146"/>
      <c r="MW37" s="146"/>
      <c r="MX37" s="146"/>
      <c r="MY37" s="146"/>
      <c r="MZ37" s="146"/>
      <c r="NA37" s="146"/>
      <c r="NB37" s="146"/>
      <c r="NC37" s="146"/>
      <c r="ND37" s="146"/>
      <c r="NE37" s="146"/>
      <c r="NF37" s="146"/>
      <c r="NG37" s="146"/>
      <c r="NH37" s="146"/>
      <c r="NI37" s="146"/>
      <c r="NJ37" s="146"/>
      <c r="NK37" s="146"/>
      <c r="NL37" s="146"/>
      <c r="NM37" s="146"/>
      <c r="NN37" s="146"/>
      <c r="NO37" s="146"/>
      <c r="NP37" s="146"/>
      <c r="NQ37" s="146"/>
      <c r="NR37" s="146"/>
      <c r="NS37" s="146"/>
      <c r="NT37" s="146"/>
      <c r="NU37" s="146"/>
      <c r="NV37" s="146"/>
      <c r="NW37" s="146"/>
      <c r="NX37" s="146"/>
      <c r="NY37" s="146"/>
      <c r="NZ37" s="146"/>
      <c r="OA37" s="146"/>
      <c r="OB37" s="146"/>
      <c r="OC37" s="146"/>
      <c r="OD37" s="146"/>
      <c r="OE37" s="146"/>
      <c r="OF37" s="146"/>
      <c r="OG37" s="146"/>
      <c r="OH37" s="146"/>
      <c r="OI37" s="146"/>
      <c r="OJ37" s="146"/>
      <c r="OK37" s="146"/>
      <c r="OL37" s="146"/>
      <c r="OM37" s="146"/>
      <c r="ON37" s="146"/>
      <c r="OO37" s="146"/>
      <c r="OP37" s="146"/>
      <c r="OQ37" s="146"/>
      <c r="OR37" s="146"/>
      <c r="OS37" s="146"/>
      <c r="OT37" s="146"/>
      <c r="OU37" s="146"/>
      <c r="OV37" s="146"/>
      <c r="OW37" s="146"/>
      <c r="OX37" s="146"/>
      <c r="OY37" s="146"/>
      <c r="OZ37" s="146"/>
      <c r="PA37" s="146"/>
      <c r="PB37" s="146"/>
      <c r="PC37" s="146"/>
      <c r="PD37" s="146"/>
      <c r="PE37" s="146"/>
      <c r="PF37" s="146"/>
      <c r="PG37" s="146"/>
      <c r="PH37" s="146"/>
      <c r="PI37" s="146"/>
      <c r="PJ37" s="146"/>
      <c r="PK37" s="146"/>
      <c r="PL37" s="146"/>
      <c r="PM37" s="146"/>
      <c r="PN37" s="146"/>
      <c r="PO37" s="146"/>
      <c r="PP37" s="146"/>
      <c r="PQ37" s="146"/>
      <c r="PR37" s="146"/>
      <c r="PS37" s="146"/>
      <c r="PT37" s="146"/>
      <c r="PU37" s="146"/>
      <c r="PV37" s="146"/>
      <c r="PW37" s="146"/>
      <c r="PX37" s="146"/>
      <c r="PY37" s="146"/>
      <c r="PZ37" s="146"/>
      <c r="QA37" s="146"/>
      <c r="QB37" s="146"/>
      <c r="QC37" s="146"/>
      <c r="QD37" s="146"/>
      <c r="QE37" s="146"/>
      <c r="QF37" s="146"/>
      <c r="QG37" s="146"/>
      <c r="QH37" s="146"/>
      <c r="QI37" s="146"/>
      <c r="QJ37" s="146"/>
      <c r="QK37" s="146"/>
      <c r="QL37" s="146"/>
      <c r="QM37" s="146"/>
      <c r="QN37" s="146"/>
      <c r="QO37" s="146"/>
      <c r="QP37" s="146"/>
      <c r="QQ37" s="146"/>
      <c r="QR37" s="146"/>
      <c r="QS37" s="146"/>
      <c r="QT37" s="146"/>
      <c r="QU37" s="146"/>
      <c r="QV37" s="146"/>
      <c r="QW37" s="146"/>
      <c r="QX37" s="146"/>
      <c r="QY37" s="146"/>
      <c r="QZ37" s="146"/>
      <c r="RA37" s="146"/>
      <c r="RB37" s="146"/>
      <c r="RC37" s="146"/>
      <c r="RD37" s="146"/>
      <c r="RE37" s="146"/>
      <c r="RF37" s="146"/>
      <c r="RG37" s="146"/>
      <c r="RH37" s="146"/>
      <c r="RI37" s="146"/>
      <c r="RJ37" s="146"/>
      <c r="RK37" s="146"/>
      <c r="RL37" s="146"/>
      <c r="RM37" s="146"/>
      <c r="RN37" s="146"/>
      <c r="RO37" s="146"/>
      <c r="RP37" s="146"/>
      <c r="RQ37" s="146"/>
      <c r="RR37" s="146"/>
      <c r="RS37" s="146"/>
      <c r="RT37" s="146"/>
      <c r="RU37" s="146"/>
      <c r="RV37" s="146"/>
      <c r="RW37" s="146"/>
      <c r="RX37" s="146"/>
      <c r="RY37" s="146"/>
      <c r="RZ37" s="146"/>
      <c r="SA37" s="146"/>
      <c r="SB37" s="146"/>
      <c r="SC37" s="146"/>
      <c r="SD37" s="146"/>
      <c r="SE37" s="146"/>
      <c r="SF37" s="146"/>
      <c r="SG37" s="146"/>
      <c r="SH37" s="146"/>
      <c r="SI37" s="146"/>
      <c r="SJ37" s="146"/>
      <c r="SK37" s="146"/>
      <c r="SL37" s="146"/>
      <c r="SM37" s="146"/>
      <c r="SN37" s="146"/>
      <c r="SO37" s="146"/>
      <c r="SP37" s="146"/>
      <c r="SQ37" s="146"/>
      <c r="SR37" s="146"/>
      <c r="SS37" s="146"/>
      <c r="ST37" s="146"/>
      <c r="SU37" s="146"/>
      <c r="SV37" s="146"/>
      <c r="SW37" s="146"/>
      <c r="SX37" s="146"/>
      <c r="SY37" s="146"/>
      <c r="SZ37" s="146"/>
      <c r="TA37" s="146"/>
      <c r="TB37" s="146"/>
      <c r="TC37" s="146"/>
      <c r="TD37" s="146"/>
      <c r="TE37" s="146"/>
      <c r="TF37" s="146"/>
      <c r="TG37" s="146"/>
      <c r="TH37" s="146"/>
      <c r="TI37" s="146"/>
      <c r="TJ37" s="146"/>
      <c r="TK37" s="146"/>
      <c r="TL37" s="146"/>
      <c r="TM37" s="146"/>
      <c r="TN37" s="146"/>
      <c r="TO37" s="146"/>
      <c r="TP37" s="146"/>
      <c r="TQ37" s="146"/>
      <c r="TR37" s="146"/>
      <c r="TS37" s="146"/>
      <c r="TT37" s="146"/>
      <c r="TU37" s="146"/>
      <c r="TV37" s="146"/>
      <c r="TW37" s="146"/>
      <c r="TX37" s="146"/>
    </row>
    <row r="38" spans="1:559" s="159" customFormat="1" ht="24.95" customHeight="1" x14ac:dyDescent="0.2">
      <c r="A38" s="152">
        <v>35</v>
      </c>
      <c r="B38" s="153" t="s">
        <v>239</v>
      </c>
      <c r="C38" s="145">
        <f>'[28]Q4, 2020 Debt Stock '!R41</f>
        <v>54866197722.679482</v>
      </c>
      <c r="D38" s="178">
        <f>Table38468634533267589378[[#This Row],[DEBT STOCK AS AT Q4 2020(N)]]/$C$41*100</f>
        <v>1.3107036241428014</v>
      </c>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6"/>
      <c r="HN38" s="146"/>
      <c r="HO38" s="146"/>
      <c r="HP38" s="146"/>
      <c r="HQ38" s="146"/>
      <c r="HR38" s="146"/>
      <c r="HS38" s="146"/>
      <c r="HT38" s="146"/>
      <c r="HU38" s="146"/>
      <c r="HV38" s="146"/>
      <c r="HW38" s="146"/>
      <c r="HX38" s="146"/>
      <c r="HY38" s="146"/>
      <c r="HZ38" s="146"/>
      <c r="IA38" s="146"/>
      <c r="IB38" s="146"/>
      <c r="IC38" s="146"/>
      <c r="ID38" s="146"/>
      <c r="IE38" s="146"/>
      <c r="IF38" s="146"/>
      <c r="IG38" s="146"/>
      <c r="IH38" s="146"/>
      <c r="II38" s="146"/>
      <c r="IJ38" s="146"/>
      <c r="IK38" s="146"/>
      <c r="IL38" s="146"/>
      <c r="IM38" s="146"/>
      <c r="IN38" s="146"/>
      <c r="IO38" s="146"/>
      <c r="IP38" s="146"/>
      <c r="IQ38" s="146"/>
      <c r="IR38" s="146"/>
      <c r="IS38" s="146"/>
      <c r="IT38" s="146"/>
      <c r="IU38" s="146"/>
      <c r="IV38" s="146"/>
      <c r="IW38" s="146"/>
      <c r="IX38" s="146"/>
      <c r="IY38" s="146"/>
      <c r="IZ38" s="146"/>
      <c r="JA38" s="146"/>
      <c r="JB38" s="146"/>
      <c r="JC38" s="146"/>
      <c r="JD38" s="146"/>
      <c r="JE38" s="146"/>
      <c r="JF38" s="146"/>
      <c r="JG38" s="146"/>
      <c r="JH38" s="146"/>
      <c r="JI38" s="146"/>
      <c r="JJ38" s="146"/>
      <c r="JK38" s="146"/>
      <c r="JL38" s="146"/>
      <c r="JM38" s="146"/>
      <c r="JN38" s="146"/>
      <c r="JO38" s="146"/>
      <c r="JP38" s="146"/>
      <c r="JQ38" s="146"/>
      <c r="JR38" s="146"/>
      <c r="JS38" s="146"/>
      <c r="JT38" s="146"/>
      <c r="JU38" s="146"/>
      <c r="JV38" s="146"/>
      <c r="JW38" s="146"/>
      <c r="JX38" s="146"/>
      <c r="JY38" s="146"/>
      <c r="JZ38" s="146"/>
      <c r="KA38" s="146"/>
      <c r="KB38" s="146"/>
      <c r="KC38" s="146"/>
      <c r="KD38" s="146"/>
      <c r="KE38" s="146"/>
      <c r="KF38" s="146"/>
      <c r="KG38" s="146"/>
      <c r="KH38" s="146"/>
      <c r="KI38" s="146"/>
      <c r="KJ38" s="146"/>
      <c r="KK38" s="146"/>
      <c r="KL38" s="146"/>
      <c r="KM38" s="146"/>
      <c r="KN38" s="146"/>
      <c r="KO38" s="146"/>
      <c r="KP38" s="146"/>
      <c r="KQ38" s="146"/>
      <c r="KR38" s="146"/>
      <c r="KS38" s="146"/>
      <c r="KT38" s="146"/>
      <c r="KU38" s="146"/>
      <c r="KV38" s="146"/>
      <c r="KW38" s="146"/>
      <c r="KX38" s="146"/>
      <c r="KY38" s="146"/>
      <c r="KZ38" s="146"/>
      <c r="LA38" s="146"/>
      <c r="LB38" s="146"/>
      <c r="LC38" s="146"/>
      <c r="LD38" s="146"/>
      <c r="LE38" s="146"/>
      <c r="LF38" s="146"/>
      <c r="LG38" s="146"/>
      <c r="LH38" s="146"/>
      <c r="LI38" s="146"/>
      <c r="LJ38" s="146"/>
      <c r="LK38" s="146"/>
      <c r="LL38" s="146"/>
      <c r="LM38" s="146"/>
      <c r="LN38" s="146"/>
      <c r="LO38" s="146"/>
      <c r="LP38" s="146"/>
      <c r="LQ38" s="146"/>
      <c r="LR38" s="146"/>
      <c r="LS38" s="146"/>
      <c r="LT38" s="146"/>
      <c r="LU38" s="146"/>
      <c r="LV38" s="146"/>
      <c r="LW38" s="146"/>
      <c r="LX38" s="146"/>
      <c r="LY38" s="146"/>
      <c r="LZ38" s="146"/>
      <c r="MA38" s="146"/>
      <c r="MB38" s="146"/>
      <c r="MC38" s="146"/>
      <c r="MD38" s="146"/>
      <c r="ME38" s="146"/>
      <c r="MF38" s="146"/>
      <c r="MG38" s="146"/>
      <c r="MH38" s="146"/>
      <c r="MI38" s="146"/>
      <c r="MJ38" s="146"/>
      <c r="MK38" s="146"/>
      <c r="ML38" s="146"/>
      <c r="MM38" s="146"/>
      <c r="MN38" s="146"/>
      <c r="MO38" s="146"/>
      <c r="MP38" s="146"/>
      <c r="MQ38" s="146"/>
      <c r="MR38" s="146"/>
      <c r="MS38" s="146"/>
      <c r="MT38" s="146"/>
      <c r="MU38" s="146"/>
      <c r="MV38" s="146"/>
      <c r="MW38" s="146"/>
      <c r="MX38" s="146"/>
      <c r="MY38" s="146"/>
      <c r="MZ38" s="146"/>
      <c r="NA38" s="146"/>
      <c r="NB38" s="146"/>
      <c r="NC38" s="146"/>
      <c r="ND38" s="146"/>
      <c r="NE38" s="146"/>
      <c r="NF38" s="146"/>
      <c r="NG38" s="146"/>
      <c r="NH38" s="146"/>
      <c r="NI38" s="146"/>
      <c r="NJ38" s="146"/>
      <c r="NK38" s="146"/>
      <c r="NL38" s="146"/>
      <c r="NM38" s="146"/>
      <c r="NN38" s="146"/>
      <c r="NO38" s="146"/>
      <c r="NP38" s="146"/>
      <c r="NQ38" s="146"/>
      <c r="NR38" s="146"/>
      <c r="NS38" s="146"/>
      <c r="NT38" s="146"/>
      <c r="NU38" s="146"/>
      <c r="NV38" s="146"/>
      <c r="NW38" s="146"/>
      <c r="NX38" s="146"/>
      <c r="NY38" s="146"/>
      <c r="NZ38" s="146"/>
      <c r="OA38" s="146"/>
      <c r="OB38" s="146"/>
      <c r="OC38" s="146"/>
      <c r="OD38" s="146"/>
      <c r="OE38" s="146"/>
      <c r="OF38" s="146"/>
      <c r="OG38" s="146"/>
      <c r="OH38" s="146"/>
      <c r="OI38" s="146"/>
      <c r="OJ38" s="146"/>
      <c r="OK38" s="146"/>
      <c r="OL38" s="146"/>
      <c r="OM38" s="146"/>
      <c r="ON38" s="146"/>
      <c r="OO38" s="146"/>
      <c r="OP38" s="146"/>
      <c r="OQ38" s="146"/>
      <c r="OR38" s="146"/>
      <c r="OS38" s="146"/>
      <c r="OT38" s="146"/>
      <c r="OU38" s="146"/>
      <c r="OV38" s="146"/>
      <c r="OW38" s="146"/>
      <c r="OX38" s="146"/>
      <c r="OY38" s="146"/>
      <c r="OZ38" s="146"/>
      <c r="PA38" s="146"/>
      <c r="PB38" s="146"/>
      <c r="PC38" s="146"/>
      <c r="PD38" s="146"/>
      <c r="PE38" s="146"/>
      <c r="PF38" s="146"/>
      <c r="PG38" s="146"/>
      <c r="PH38" s="146"/>
      <c r="PI38" s="146"/>
      <c r="PJ38" s="146"/>
      <c r="PK38" s="146"/>
      <c r="PL38" s="146"/>
      <c r="PM38" s="146"/>
      <c r="PN38" s="146"/>
      <c r="PO38" s="146"/>
      <c r="PP38" s="146"/>
      <c r="PQ38" s="146"/>
      <c r="PR38" s="146"/>
      <c r="PS38" s="146"/>
      <c r="PT38" s="146"/>
      <c r="PU38" s="146"/>
      <c r="PV38" s="146"/>
      <c r="PW38" s="146"/>
      <c r="PX38" s="146"/>
      <c r="PY38" s="146"/>
      <c r="PZ38" s="146"/>
      <c r="QA38" s="146"/>
      <c r="QB38" s="146"/>
      <c r="QC38" s="146"/>
      <c r="QD38" s="146"/>
      <c r="QE38" s="146"/>
      <c r="QF38" s="146"/>
      <c r="QG38" s="146"/>
      <c r="QH38" s="146"/>
      <c r="QI38" s="146"/>
      <c r="QJ38" s="146"/>
      <c r="QK38" s="146"/>
      <c r="QL38" s="146"/>
      <c r="QM38" s="146"/>
      <c r="QN38" s="146"/>
      <c r="QO38" s="146"/>
      <c r="QP38" s="146"/>
      <c r="QQ38" s="146"/>
      <c r="QR38" s="146"/>
      <c r="QS38" s="146"/>
      <c r="QT38" s="146"/>
      <c r="QU38" s="146"/>
      <c r="QV38" s="146"/>
      <c r="QW38" s="146"/>
      <c r="QX38" s="146"/>
      <c r="QY38" s="146"/>
      <c r="QZ38" s="146"/>
      <c r="RA38" s="146"/>
      <c r="RB38" s="146"/>
      <c r="RC38" s="146"/>
      <c r="RD38" s="146"/>
      <c r="RE38" s="146"/>
      <c r="RF38" s="146"/>
      <c r="RG38" s="146"/>
      <c r="RH38" s="146"/>
      <c r="RI38" s="146"/>
      <c r="RJ38" s="146"/>
      <c r="RK38" s="146"/>
      <c r="RL38" s="146"/>
      <c r="RM38" s="146"/>
      <c r="RN38" s="146"/>
      <c r="RO38" s="146"/>
      <c r="RP38" s="146"/>
      <c r="RQ38" s="146"/>
      <c r="RR38" s="146"/>
      <c r="RS38" s="146"/>
      <c r="RT38" s="146"/>
      <c r="RU38" s="146"/>
      <c r="RV38" s="146"/>
      <c r="RW38" s="146"/>
      <c r="RX38" s="146"/>
      <c r="RY38" s="146"/>
      <c r="RZ38" s="146"/>
      <c r="SA38" s="146"/>
      <c r="SB38" s="146"/>
      <c r="SC38" s="146"/>
      <c r="SD38" s="146"/>
      <c r="SE38" s="146"/>
      <c r="SF38" s="146"/>
      <c r="SG38" s="146"/>
      <c r="SH38" s="146"/>
      <c r="SI38" s="146"/>
      <c r="SJ38" s="146"/>
      <c r="SK38" s="146"/>
      <c r="SL38" s="146"/>
      <c r="SM38" s="146"/>
      <c r="SN38" s="146"/>
      <c r="SO38" s="146"/>
      <c r="SP38" s="146"/>
      <c r="SQ38" s="146"/>
      <c r="SR38" s="146"/>
      <c r="SS38" s="146"/>
      <c r="ST38" s="146"/>
      <c r="SU38" s="146"/>
      <c r="SV38" s="146"/>
      <c r="SW38" s="146"/>
      <c r="SX38" s="146"/>
      <c r="SY38" s="146"/>
      <c r="SZ38" s="146"/>
      <c r="TA38" s="146"/>
      <c r="TB38" s="146"/>
      <c r="TC38" s="146"/>
      <c r="TD38" s="146"/>
      <c r="TE38" s="146"/>
      <c r="TF38" s="146"/>
      <c r="TG38" s="146"/>
      <c r="TH38" s="146"/>
      <c r="TI38" s="146"/>
      <c r="TJ38" s="146"/>
      <c r="TK38" s="146"/>
      <c r="TL38" s="146"/>
      <c r="TM38" s="146"/>
      <c r="TN38" s="146"/>
      <c r="TO38" s="146"/>
      <c r="TP38" s="146"/>
      <c r="TQ38" s="146"/>
      <c r="TR38" s="146"/>
      <c r="TS38" s="146"/>
      <c r="TT38" s="146"/>
      <c r="TU38" s="146"/>
      <c r="TV38" s="146"/>
      <c r="TW38" s="146"/>
      <c r="TX38" s="146"/>
    </row>
    <row r="39" spans="1:559" s="161" customFormat="1" ht="24.95" customHeight="1" x14ac:dyDescent="0.2">
      <c r="A39" s="148">
        <v>36</v>
      </c>
      <c r="B39" s="149" t="s">
        <v>240</v>
      </c>
      <c r="C39" s="150">
        <f>'[28]Q4, 2020 Debt Stock '!R42</f>
        <v>98017526123.857361</v>
      </c>
      <c r="D39" s="179">
        <f>Table38468634533267589378[[#This Row],[DEBT STOCK AS AT Q4 2020(N)]]/$C$41*100</f>
        <v>2.3415496617682772</v>
      </c>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c r="IB39" s="146"/>
      <c r="IC39" s="146"/>
      <c r="ID39" s="146"/>
      <c r="IE39" s="146"/>
      <c r="IF39" s="146"/>
      <c r="IG39" s="146"/>
      <c r="IH39" s="146"/>
      <c r="II39" s="146"/>
      <c r="IJ39" s="146"/>
      <c r="IK39" s="146"/>
      <c r="IL39" s="146"/>
      <c r="IM39" s="146"/>
      <c r="IN39" s="146"/>
      <c r="IO39" s="146"/>
      <c r="IP39" s="146"/>
      <c r="IQ39" s="146"/>
      <c r="IR39" s="146"/>
      <c r="IS39" s="146"/>
      <c r="IT39" s="146"/>
      <c r="IU39" s="146"/>
      <c r="IV39" s="146"/>
      <c r="IW39" s="146"/>
      <c r="IX39" s="146"/>
      <c r="IY39" s="146"/>
      <c r="IZ39" s="146"/>
      <c r="JA39" s="146"/>
      <c r="JB39" s="146"/>
      <c r="JC39" s="146"/>
      <c r="JD39" s="146"/>
      <c r="JE39" s="146"/>
      <c r="JF39" s="146"/>
      <c r="JG39" s="146"/>
      <c r="JH39" s="146"/>
      <c r="JI39" s="146"/>
      <c r="JJ39" s="146"/>
      <c r="JK39" s="146"/>
      <c r="JL39" s="146"/>
      <c r="JM39" s="146"/>
      <c r="JN39" s="146"/>
      <c r="JO39" s="146"/>
      <c r="JP39" s="146"/>
      <c r="JQ39" s="146"/>
      <c r="JR39" s="146"/>
      <c r="JS39" s="146"/>
      <c r="JT39" s="146"/>
      <c r="JU39" s="146"/>
      <c r="JV39" s="146"/>
      <c r="JW39" s="146"/>
      <c r="JX39" s="146"/>
      <c r="JY39" s="146"/>
      <c r="JZ39" s="146"/>
      <c r="KA39" s="146"/>
      <c r="KB39" s="146"/>
      <c r="KC39" s="146"/>
      <c r="KD39" s="146"/>
      <c r="KE39" s="146"/>
      <c r="KF39" s="146"/>
      <c r="KG39" s="146"/>
      <c r="KH39" s="146"/>
      <c r="KI39" s="146"/>
      <c r="KJ39" s="146"/>
      <c r="KK39" s="146"/>
      <c r="KL39" s="146"/>
      <c r="KM39" s="146"/>
      <c r="KN39" s="146"/>
      <c r="KO39" s="146"/>
      <c r="KP39" s="146"/>
      <c r="KQ39" s="146"/>
      <c r="KR39" s="146"/>
      <c r="KS39" s="146"/>
      <c r="KT39" s="146"/>
      <c r="KU39" s="146"/>
      <c r="KV39" s="146"/>
      <c r="KW39" s="146"/>
      <c r="KX39" s="146"/>
      <c r="KY39" s="146"/>
      <c r="KZ39" s="146"/>
      <c r="LA39" s="146"/>
      <c r="LB39" s="146"/>
      <c r="LC39" s="146"/>
      <c r="LD39" s="146"/>
      <c r="LE39" s="146"/>
      <c r="LF39" s="146"/>
      <c r="LG39" s="146"/>
      <c r="LH39" s="146"/>
      <c r="LI39" s="146"/>
      <c r="LJ39" s="146"/>
      <c r="LK39" s="146"/>
      <c r="LL39" s="146"/>
      <c r="LM39" s="146"/>
      <c r="LN39" s="146"/>
      <c r="LO39" s="146"/>
      <c r="LP39" s="146"/>
      <c r="LQ39" s="146"/>
      <c r="LR39" s="146"/>
      <c r="LS39" s="146"/>
      <c r="LT39" s="146"/>
      <c r="LU39" s="146"/>
      <c r="LV39" s="146"/>
      <c r="LW39" s="146"/>
      <c r="LX39" s="146"/>
      <c r="LY39" s="146"/>
      <c r="LZ39" s="146"/>
      <c r="MA39" s="146"/>
      <c r="MB39" s="146"/>
      <c r="MC39" s="146"/>
      <c r="MD39" s="146"/>
      <c r="ME39" s="146"/>
      <c r="MF39" s="146"/>
      <c r="MG39" s="146"/>
      <c r="MH39" s="146"/>
      <c r="MI39" s="146"/>
      <c r="MJ39" s="146"/>
      <c r="MK39" s="146"/>
      <c r="ML39" s="146"/>
      <c r="MM39" s="146"/>
      <c r="MN39" s="146"/>
      <c r="MO39" s="146"/>
      <c r="MP39" s="146"/>
      <c r="MQ39" s="146"/>
      <c r="MR39" s="146"/>
      <c r="MS39" s="146"/>
      <c r="MT39" s="146"/>
      <c r="MU39" s="146"/>
      <c r="MV39" s="146"/>
      <c r="MW39" s="146"/>
      <c r="MX39" s="146"/>
      <c r="MY39" s="146"/>
      <c r="MZ39" s="146"/>
      <c r="NA39" s="146"/>
      <c r="NB39" s="146"/>
      <c r="NC39" s="146"/>
      <c r="ND39" s="146"/>
      <c r="NE39" s="146"/>
      <c r="NF39" s="146"/>
      <c r="NG39" s="146"/>
      <c r="NH39" s="146"/>
      <c r="NI39" s="146"/>
      <c r="NJ39" s="146"/>
      <c r="NK39" s="146"/>
      <c r="NL39" s="146"/>
      <c r="NM39" s="146"/>
      <c r="NN39" s="146"/>
      <c r="NO39" s="146"/>
      <c r="NP39" s="146"/>
      <c r="NQ39" s="146"/>
      <c r="NR39" s="146"/>
      <c r="NS39" s="146"/>
      <c r="NT39" s="146"/>
      <c r="NU39" s="146"/>
      <c r="NV39" s="146"/>
      <c r="NW39" s="146"/>
      <c r="NX39" s="146"/>
      <c r="NY39" s="146"/>
      <c r="NZ39" s="146"/>
      <c r="OA39" s="146"/>
      <c r="OB39" s="146"/>
      <c r="OC39" s="146"/>
      <c r="OD39" s="146"/>
      <c r="OE39" s="146"/>
      <c r="OF39" s="146"/>
      <c r="OG39" s="146"/>
      <c r="OH39" s="146"/>
      <c r="OI39" s="146"/>
      <c r="OJ39" s="146"/>
      <c r="OK39" s="146"/>
      <c r="OL39" s="146"/>
      <c r="OM39" s="146"/>
      <c r="ON39" s="146"/>
      <c r="OO39" s="146"/>
      <c r="OP39" s="146"/>
      <c r="OQ39" s="146"/>
      <c r="OR39" s="146"/>
      <c r="OS39" s="146"/>
      <c r="OT39" s="146"/>
      <c r="OU39" s="146"/>
      <c r="OV39" s="146"/>
      <c r="OW39" s="146"/>
      <c r="OX39" s="146"/>
      <c r="OY39" s="146"/>
      <c r="OZ39" s="146"/>
      <c r="PA39" s="146"/>
      <c r="PB39" s="146"/>
      <c r="PC39" s="146"/>
      <c r="PD39" s="146"/>
      <c r="PE39" s="146"/>
      <c r="PF39" s="146"/>
      <c r="PG39" s="146"/>
      <c r="PH39" s="146"/>
      <c r="PI39" s="146"/>
      <c r="PJ39" s="146"/>
      <c r="PK39" s="146"/>
      <c r="PL39" s="146"/>
      <c r="PM39" s="146"/>
      <c r="PN39" s="146"/>
      <c r="PO39" s="146"/>
      <c r="PP39" s="146"/>
      <c r="PQ39" s="146"/>
      <c r="PR39" s="146"/>
      <c r="PS39" s="146"/>
      <c r="PT39" s="146"/>
      <c r="PU39" s="146"/>
      <c r="PV39" s="146"/>
      <c r="PW39" s="146"/>
      <c r="PX39" s="146"/>
      <c r="PY39" s="146"/>
      <c r="PZ39" s="146"/>
      <c r="QA39" s="146"/>
      <c r="QB39" s="146"/>
      <c r="QC39" s="146"/>
      <c r="QD39" s="146"/>
      <c r="QE39" s="146"/>
      <c r="QF39" s="146"/>
      <c r="QG39" s="146"/>
      <c r="QH39" s="146"/>
      <c r="QI39" s="146"/>
      <c r="QJ39" s="146"/>
      <c r="QK39" s="146"/>
      <c r="QL39" s="146"/>
      <c r="QM39" s="146"/>
      <c r="QN39" s="146"/>
      <c r="QO39" s="146"/>
      <c r="QP39" s="146"/>
      <c r="QQ39" s="146"/>
      <c r="QR39" s="146"/>
      <c r="QS39" s="146"/>
      <c r="QT39" s="146"/>
      <c r="QU39" s="146"/>
      <c r="QV39" s="146"/>
      <c r="QW39" s="146"/>
      <c r="QX39" s="146"/>
      <c r="QY39" s="146"/>
      <c r="QZ39" s="146"/>
      <c r="RA39" s="146"/>
      <c r="RB39" s="146"/>
      <c r="RC39" s="146"/>
      <c r="RD39" s="146"/>
      <c r="RE39" s="146"/>
      <c r="RF39" s="146"/>
      <c r="RG39" s="146"/>
      <c r="RH39" s="146"/>
      <c r="RI39" s="146"/>
      <c r="RJ39" s="146"/>
      <c r="RK39" s="146"/>
      <c r="RL39" s="146"/>
      <c r="RM39" s="146"/>
      <c r="RN39" s="146"/>
      <c r="RO39" s="146"/>
      <c r="RP39" s="146"/>
      <c r="RQ39" s="146"/>
      <c r="RR39" s="146"/>
      <c r="RS39" s="146"/>
      <c r="RT39" s="146"/>
      <c r="RU39" s="146"/>
      <c r="RV39" s="146"/>
      <c r="RW39" s="146"/>
      <c r="RX39" s="146"/>
      <c r="RY39" s="146"/>
      <c r="RZ39" s="146"/>
      <c r="SA39" s="146"/>
      <c r="SB39" s="146"/>
      <c r="SC39" s="146"/>
      <c r="SD39" s="146"/>
      <c r="SE39" s="146"/>
      <c r="SF39" s="146"/>
      <c r="SG39" s="146"/>
      <c r="SH39" s="146"/>
      <c r="SI39" s="146"/>
      <c r="SJ39" s="146"/>
      <c r="SK39" s="146"/>
      <c r="SL39" s="146"/>
      <c r="SM39" s="146"/>
      <c r="SN39" s="146"/>
      <c r="SO39" s="146"/>
      <c r="SP39" s="146"/>
      <c r="SQ39" s="146"/>
      <c r="SR39" s="146"/>
      <c r="SS39" s="146"/>
      <c r="ST39" s="146"/>
      <c r="SU39" s="146"/>
      <c r="SV39" s="146"/>
      <c r="SW39" s="146"/>
      <c r="SX39" s="146"/>
      <c r="SY39" s="146"/>
      <c r="SZ39" s="146"/>
      <c r="TA39" s="146"/>
      <c r="TB39" s="146"/>
      <c r="TC39" s="146"/>
      <c r="TD39" s="146"/>
      <c r="TE39" s="146"/>
      <c r="TF39" s="146"/>
      <c r="TG39" s="146"/>
      <c r="TH39" s="146"/>
      <c r="TI39" s="146"/>
      <c r="TJ39" s="146"/>
      <c r="TK39" s="146"/>
      <c r="TL39" s="146"/>
      <c r="TM39" s="146"/>
      <c r="TN39" s="146"/>
      <c r="TO39" s="146"/>
      <c r="TP39" s="146"/>
      <c r="TQ39" s="146"/>
      <c r="TR39" s="146"/>
      <c r="TS39" s="146"/>
      <c r="TT39" s="146"/>
      <c r="TU39" s="146"/>
      <c r="TV39" s="146"/>
      <c r="TW39" s="146"/>
      <c r="TX39" s="146"/>
    </row>
    <row r="40" spans="1:559" s="159" customFormat="1" ht="24.95" customHeight="1" thickBot="1" x14ac:dyDescent="0.25">
      <c r="A40" s="163">
        <v>37</v>
      </c>
      <c r="B40" s="164" t="s">
        <v>91</v>
      </c>
      <c r="C40" s="145">
        <f>'[28]Q4, 2020 Debt Stock '!R43</f>
        <v>69532417465.770004</v>
      </c>
      <c r="D40" s="181">
        <f>Table38468634533267589378[[#This Row],[DEBT STOCK AS AT Q4 2020(N)]]/$C$41*100</f>
        <v>1.6610662912790626</v>
      </c>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46"/>
      <c r="HK40" s="146"/>
      <c r="HL40" s="146"/>
      <c r="HM40" s="146"/>
      <c r="HN40" s="146"/>
      <c r="HO40" s="146"/>
      <c r="HP40" s="146"/>
      <c r="HQ40" s="146"/>
      <c r="HR40" s="146"/>
      <c r="HS40" s="146"/>
      <c r="HT40" s="146"/>
      <c r="HU40" s="146"/>
      <c r="HV40" s="146"/>
      <c r="HW40" s="146"/>
      <c r="HX40" s="146"/>
      <c r="HY40" s="146"/>
      <c r="HZ40" s="146"/>
      <c r="IA40" s="146"/>
      <c r="IB40" s="146"/>
      <c r="IC40" s="146"/>
      <c r="ID40" s="146"/>
      <c r="IE40" s="146"/>
      <c r="IF40" s="146"/>
      <c r="IG40" s="146"/>
      <c r="IH40" s="146"/>
      <c r="II40" s="146"/>
      <c r="IJ40" s="146"/>
      <c r="IK40" s="146"/>
      <c r="IL40" s="146"/>
      <c r="IM40" s="146"/>
      <c r="IN40" s="146"/>
      <c r="IO40" s="146"/>
      <c r="IP40" s="146"/>
      <c r="IQ40" s="146"/>
      <c r="IR40" s="146"/>
      <c r="IS40" s="146"/>
      <c r="IT40" s="146"/>
      <c r="IU40" s="146"/>
      <c r="IV40" s="146"/>
      <c r="IW40" s="146"/>
      <c r="IX40" s="146"/>
      <c r="IY40" s="146"/>
      <c r="IZ40" s="146"/>
      <c r="JA40" s="146"/>
      <c r="JB40" s="146"/>
      <c r="JC40" s="146"/>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c r="KJ40" s="146"/>
      <c r="KK40" s="146"/>
      <c r="KL40" s="146"/>
      <c r="KM40" s="146"/>
      <c r="KN40" s="146"/>
      <c r="KO40" s="146"/>
      <c r="KP40" s="146"/>
      <c r="KQ40" s="146"/>
      <c r="KR40" s="146"/>
      <c r="KS40" s="146"/>
      <c r="KT40" s="146"/>
      <c r="KU40" s="146"/>
      <c r="KV40" s="146"/>
      <c r="KW40" s="146"/>
      <c r="KX40" s="146"/>
      <c r="KY40" s="146"/>
      <c r="KZ40" s="146"/>
      <c r="LA40" s="146"/>
      <c r="LB40" s="146"/>
      <c r="LC40" s="146"/>
      <c r="LD40" s="146"/>
      <c r="LE40" s="146"/>
      <c r="LF40" s="146"/>
      <c r="LG40" s="146"/>
      <c r="LH40" s="146"/>
      <c r="LI40" s="146"/>
      <c r="LJ40" s="146"/>
      <c r="LK40" s="146"/>
      <c r="LL40" s="146"/>
      <c r="LM40" s="146"/>
      <c r="LN40" s="146"/>
      <c r="LO40" s="146"/>
      <c r="LP40" s="146"/>
      <c r="LQ40" s="146"/>
      <c r="LR40" s="146"/>
      <c r="LS40" s="146"/>
      <c r="LT40" s="146"/>
      <c r="LU40" s="146"/>
      <c r="LV40" s="146"/>
      <c r="LW40" s="146"/>
      <c r="LX40" s="146"/>
      <c r="LY40" s="146"/>
      <c r="LZ40" s="146"/>
      <c r="MA40" s="146"/>
      <c r="MB40" s="146"/>
      <c r="MC40" s="146"/>
      <c r="MD40" s="146"/>
      <c r="ME40" s="146"/>
      <c r="MF40" s="146"/>
      <c r="MG40" s="146"/>
      <c r="MH40" s="146"/>
      <c r="MI40" s="146"/>
      <c r="MJ40" s="146"/>
      <c r="MK40" s="146"/>
      <c r="ML40" s="146"/>
      <c r="MM40" s="146"/>
      <c r="MN40" s="146"/>
      <c r="MO40" s="146"/>
      <c r="MP40" s="146"/>
      <c r="MQ40" s="146"/>
      <c r="MR40" s="146"/>
      <c r="MS40" s="146"/>
      <c r="MT40" s="146"/>
      <c r="MU40" s="146"/>
      <c r="MV40" s="146"/>
      <c r="MW40" s="146"/>
      <c r="MX40" s="146"/>
      <c r="MY40" s="146"/>
      <c r="MZ40" s="146"/>
      <c r="NA40" s="146"/>
      <c r="NB40" s="146"/>
      <c r="NC40" s="146"/>
      <c r="ND40" s="146"/>
      <c r="NE40" s="146"/>
      <c r="NF40" s="146"/>
      <c r="NG40" s="146"/>
      <c r="NH40" s="146"/>
      <c r="NI40" s="146"/>
      <c r="NJ40" s="146"/>
      <c r="NK40" s="146"/>
      <c r="NL40" s="146"/>
      <c r="NM40" s="146"/>
      <c r="NN40" s="146"/>
      <c r="NO40" s="146"/>
      <c r="NP40" s="146"/>
      <c r="NQ40" s="146"/>
      <c r="NR40" s="146"/>
      <c r="NS40" s="146"/>
      <c r="NT40" s="146"/>
      <c r="NU40" s="146"/>
      <c r="NV40" s="146"/>
      <c r="NW40" s="146"/>
      <c r="NX40" s="146"/>
      <c r="NY40" s="146"/>
      <c r="NZ40" s="146"/>
      <c r="OA40" s="146"/>
      <c r="OB40" s="146"/>
      <c r="OC40" s="146"/>
      <c r="OD40" s="146"/>
      <c r="OE40" s="146"/>
      <c r="OF40" s="146"/>
      <c r="OG40" s="146"/>
      <c r="OH40" s="146"/>
      <c r="OI40" s="146"/>
      <c r="OJ40" s="146"/>
      <c r="OK40" s="146"/>
      <c r="OL40" s="146"/>
      <c r="OM40" s="146"/>
      <c r="ON40" s="146"/>
      <c r="OO40" s="146"/>
      <c r="OP40" s="146"/>
      <c r="OQ40" s="146"/>
      <c r="OR40" s="146"/>
      <c r="OS40" s="146"/>
      <c r="OT40" s="146"/>
      <c r="OU40" s="146"/>
      <c r="OV40" s="146"/>
      <c r="OW40" s="146"/>
      <c r="OX40" s="146"/>
      <c r="OY40" s="146"/>
      <c r="OZ40" s="146"/>
      <c r="PA40" s="146"/>
      <c r="PB40" s="146"/>
      <c r="PC40" s="146"/>
      <c r="PD40" s="146"/>
      <c r="PE40" s="146"/>
      <c r="PF40" s="146"/>
      <c r="PG40" s="146"/>
      <c r="PH40" s="146"/>
      <c r="PI40" s="146"/>
      <c r="PJ40" s="146"/>
      <c r="PK40" s="146"/>
      <c r="PL40" s="146"/>
      <c r="PM40" s="146"/>
      <c r="PN40" s="146"/>
      <c r="PO40" s="146"/>
      <c r="PP40" s="146"/>
      <c r="PQ40" s="146"/>
      <c r="PR40" s="146"/>
      <c r="PS40" s="146"/>
      <c r="PT40" s="146"/>
      <c r="PU40" s="146"/>
      <c r="PV40" s="146"/>
      <c r="PW40" s="146"/>
      <c r="PX40" s="146"/>
      <c r="PY40" s="146"/>
      <c r="PZ40" s="146"/>
      <c r="QA40" s="146"/>
      <c r="QB40" s="146"/>
      <c r="QC40" s="146"/>
      <c r="QD40" s="146"/>
      <c r="QE40" s="146"/>
      <c r="QF40" s="146"/>
      <c r="QG40" s="146"/>
      <c r="QH40" s="146"/>
      <c r="QI40" s="146"/>
      <c r="QJ40" s="146"/>
      <c r="QK40" s="146"/>
      <c r="QL40" s="146"/>
      <c r="QM40" s="146"/>
      <c r="QN40" s="146"/>
      <c r="QO40" s="146"/>
      <c r="QP40" s="146"/>
      <c r="QQ40" s="146"/>
      <c r="QR40" s="146"/>
      <c r="QS40" s="146"/>
      <c r="QT40" s="146"/>
      <c r="QU40" s="146"/>
      <c r="QV40" s="146"/>
      <c r="QW40" s="146"/>
      <c r="QX40" s="146"/>
      <c r="QY40" s="146"/>
      <c r="QZ40" s="146"/>
      <c r="RA40" s="146"/>
      <c r="RB40" s="146"/>
      <c r="RC40" s="146"/>
      <c r="RD40" s="146"/>
      <c r="RE40" s="146"/>
      <c r="RF40" s="146"/>
      <c r="RG40" s="146"/>
      <c r="RH40" s="146"/>
      <c r="RI40" s="146"/>
      <c r="RJ40" s="146"/>
      <c r="RK40" s="146"/>
      <c r="RL40" s="146"/>
      <c r="RM40" s="146"/>
      <c r="RN40" s="146"/>
      <c r="RO40" s="146"/>
      <c r="RP40" s="146"/>
      <c r="RQ40" s="146"/>
      <c r="RR40" s="146"/>
      <c r="RS40" s="146"/>
      <c r="RT40" s="146"/>
      <c r="RU40" s="146"/>
      <c r="RV40" s="146"/>
      <c r="RW40" s="146"/>
      <c r="RX40" s="146"/>
      <c r="RY40" s="146"/>
      <c r="RZ40" s="146"/>
      <c r="SA40" s="146"/>
      <c r="SB40" s="146"/>
      <c r="SC40" s="146"/>
      <c r="SD40" s="146"/>
      <c r="SE40" s="146"/>
      <c r="SF40" s="146"/>
      <c r="SG40" s="146"/>
      <c r="SH40" s="146"/>
      <c r="SI40" s="146"/>
      <c r="SJ40" s="146"/>
      <c r="SK40" s="146"/>
      <c r="SL40" s="146"/>
      <c r="SM40" s="146"/>
      <c r="SN40" s="146"/>
      <c r="SO40" s="146"/>
      <c r="SP40" s="146"/>
      <c r="SQ40" s="146"/>
      <c r="SR40" s="146"/>
      <c r="SS40" s="146"/>
      <c r="ST40" s="146"/>
      <c r="SU40" s="146"/>
      <c r="SV40" s="146"/>
      <c r="SW40" s="146"/>
      <c r="SX40" s="146"/>
      <c r="SY40" s="146"/>
      <c r="SZ40" s="146"/>
      <c r="TA40" s="146"/>
      <c r="TB40" s="146"/>
      <c r="TC40" s="146"/>
      <c r="TD40" s="146"/>
      <c r="TE40" s="146"/>
      <c r="TF40" s="146"/>
      <c r="TG40" s="146"/>
      <c r="TH40" s="146"/>
      <c r="TI40" s="146"/>
      <c r="TJ40" s="146"/>
      <c r="TK40" s="146"/>
      <c r="TL40" s="146"/>
      <c r="TM40" s="146"/>
      <c r="TN40" s="146"/>
      <c r="TO40" s="146"/>
      <c r="TP40" s="146"/>
      <c r="TQ40" s="146"/>
      <c r="TR40" s="146"/>
      <c r="TS40" s="146"/>
      <c r="TT40" s="146"/>
      <c r="TU40" s="146"/>
      <c r="TV40" s="146"/>
      <c r="TW40" s="146"/>
      <c r="TX40" s="146"/>
    </row>
    <row r="41" spans="1:559" s="161" customFormat="1" ht="18.75" thickBot="1" x14ac:dyDescent="0.25">
      <c r="A41" s="192"/>
      <c r="B41" s="193"/>
      <c r="C41" s="194">
        <f>SUM(C4:C40)</f>
        <v>4186010987690.8223</v>
      </c>
      <c r="D41" s="178">
        <f>Table38468634533267589378[[#This Row],[DEBT STOCK AS AT Q4 2020(N)]]/$C$41*100</f>
        <v>100</v>
      </c>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c r="GH41" s="146"/>
      <c r="GI41" s="146"/>
      <c r="GJ41" s="146"/>
      <c r="GK41" s="146"/>
      <c r="GL41" s="146"/>
      <c r="GM41" s="146"/>
      <c r="GN41" s="146"/>
      <c r="GO41" s="146"/>
      <c r="GP41" s="146"/>
      <c r="GQ41" s="146"/>
      <c r="GR41" s="146"/>
      <c r="GS41" s="146"/>
      <c r="GT41" s="146"/>
      <c r="GU41" s="146"/>
      <c r="GV41" s="146"/>
      <c r="GW41" s="146"/>
      <c r="GX41" s="146"/>
      <c r="GY41" s="146"/>
      <c r="GZ41" s="146"/>
      <c r="HA41" s="146"/>
      <c r="HB41" s="146"/>
      <c r="HC41" s="146"/>
      <c r="HD41" s="146"/>
      <c r="HE41" s="146"/>
      <c r="HF41" s="146"/>
      <c r="HG41" s="146"/>
      <c r="HH41" s="146"/>
      <c r="HI41" s="146"/>
      <c r="HJ41" s="146"/>
      <c r="HK41" s="146"/>
      <c r="HL41" s="146"/>
      <c r="HM41" s="146"/>
      <c r="HN41" s="146"/>
      <c r="HO41" s="146"/>
      <c r="HP41" s="146"/>
      <c r="HQ41" s="146"/>
      <c r="HR41" s="146"/>
      <c r="HS41" s="146"/>
      <c r="HT41" s="146"/>
      <c r="HU41" s="146"/>
      <c r="HV41" s="146"/>
      <c r="HW41" s="146"/>
      <c r="HX41" s="146"/>
      <c r="HY41" s="146"/>
      <c r="HZ41" s="146"/>
      <c r="IA41" s="146"/>
      <c r="IB41" s="146"/>
      <c r="IC41" s="146"/>
      <c r="ID41" s="146"/>
      <c r="IE41" s="146"/>
      <c r="IF41" s="146"/>
      <c r="IG41" s="146"/>
      <c r="IH41" s="146"/>
      <c r="II41" s="146"/>
      <c r="IJ41" s="146"/>
      <c r="IK41" s="146"/>
      <c r="IL41" s="146"/>
      <c r="IM41" s="146"/>
      <c r="IN41" s="146"/>
      <c r="IO41" s="146"/>
      <c r="IP41" s="146"/>
      <c r="IQ41" s="146"/>
      <c r="IR41" s="146"/>
      <c r="IS41" s="146"/>
      <c r="IT41" s="146"/>
      <c r="IU41" s="146"/>
      <c r="IV41" s="146"/>
      <c r="IW41" s="146"/>
      <c r="IX41" s="146"/>
      <c r="IY41" s="146"/>
      <c r="IZ41" s="146"/>
      <c r="JA41" s="146"/>
      <c r="JB41" s="146"/>
      <c r="JC41" s="146"/>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c r="KJ41" s="146"/>
      <c r="KK41" s="146"/>
      <c r="KL41" s="146"/>
      <c r="KM41" s="146"/>
      <c r="KN41" s="146"/>
      <c r="KO41" s="146"/>
      <c r="KP41" s="146"/>
      <c r="KQ41" s="146"/>
      <c r="KR41" s="146"/>
      <c r="KS41" s="146"/>
      <c r="KT41" s="146"/>
      <c r="KU41" s="146"/>
      <c r="KV41" s="146"/>
      <c r="KW41" s="146"/>
      <c r="KX41" s="146"/>
      <c r="KY41" s="146"/>
      <c r="KZ41" s="146"/>
      <c r="LA41" s="146"/>
      <c r="LB41" s="146"/>
      <c r="LC41" s="146"/>
      <c r="LD41" s="146"/>
      <c r="LE41" s="146"/>
      <c r="LF41" s="146"/>
      <c r="LG41" s="146"/>
      <c r="LH41" s="146"/>
      <c r="LI41" s="146"/>
      <c r="LJ41" s="146"/>
      <c r="LK41" s="146"/>
      <c r="LL41" s="146"/>
      <c r="LM41" s="146"/>
      <c r="LN41" s="146"/>
      <c r="LO41" s="146"/>
      <c r="LP41" s="146"/>
      <c r="LQ41" s="146"/>
      <c r="LR41" s="146"/>
      <c r="LS41" s="146"/>
      <c r="LT41" s="146"/>
      <c r="LU41" s="146"/>
      <c r="LV41" s="146"/>
      <c r="LW41" s="146"/>
      <c r="LX41" s="146"/>
      <c r="LY41" s="146"/>
      <c r="LZ41" s="146"/>
      <c r="MA41" s="146"/>
      <c r="MB41" s="146"/>
      <c r="MC41" s="146"/>
      <c r="MD41" s="146"/>
      <c r="ME41" s="146"/>
      <c r="MF41" s="146"/>
      <c r="MG41" s="146"/>
      <c r="MH41" s="146"/>
      <c r="MI41" s="146"/>
      <c r="MJ41" s="146"/>
      <c r="MK41" s="146"/>
      <c r="ML41" s="146"/>
      <c r="MM41" s="146"/>
      <c r="MN41" s="146"/>
      <c r="MO41" s="146"/>
      <c r="MP41" s="146"/>
      <c r="MQ41" s="146"/>
      <c r="MR41" s="146"/>
      <c r="MS41" s="146"/>
      <c r="MT41" s="146"/>
      <c r="MU41" s="146"/>
      <c r="MV41" s="146"/>
      <c r="MW41" s="146"/>
      <c r="MX41" s="146"/>
      <c r="MY41" s="146"/>
      <c r="MZ41" s="146"/>
      <c r="NA41" s="146"/>
      <c r="NB41" s="146"/>
      <c r="NC41" s="146"/>
      <c r="ND41" s="146"/>
      <c r="NE41" s="146"/>
      <c r="NF41" s="146"/>
      <c r="NG41" s="146"/>
      <c r="NH41" s="146"/>
      <c r="NI41" s="146"/>
      <c r="NJ41" s="146"/>
      <c r="NK41" s="146"/>
      <c r="NL41" s="146"/>
      <c r="NM41" s="146"/>
      <c r="NN41" s="146"/>
      <c r="NO41" s="146"/>
      <c r="NP41" s="146"/>
      <c r="NQ41" s="146"/>
      <c r="NR41" s="146"/>
      <c r="NS41" s="146"/>
      <c r="NT41" s="146"/>
      <c r="NU41" s="146"/>
      <c r="NV41" s="146"/>
      <c r="NW41" s="146"/>
      <c r="NX41" s="146"/>
      <c r="NY41" s="146"/>
      <c r="NZ41" s="146"/>
      <c r="OA41" s="146"/>
      <c r="OB41" s="146"/>
      <c r="OC41" s="146"/>
      <c r="OD41" s="146"/>
      <c r="OE41" s="146"/>
      <c r="OF41" s="146"/>
      <c r="OG41" s="146"/>
      <c r="OH41" s="146"/>
      <c r="OI41" s="146"/>
      <c r="OJ41" s="146"/>
      <c r="OK41" s="146"/>
      <c r="OL41" s="146"/>
      <c r="OM41" s="146"/>
      <c r="ON41" s="146"/>
      <c r="OO41" s="146"/>
      <c r="OP41" s="146"/>
      <c r="OQ41" s="146"/>
      <c r="OR41" s="146"/>
      <c r="OS41" s="146"/>
      <c r="OT41" s="146"/>
      <c r="OU41" s="146"/>
      <c r="OV41" s="146"/>
      <c r="OW41" s="146"/>
      <c r="OX41" s="146"/>
      <c r="OY41" s="146"/>
      <c r="OZ41" s="146"/>
      <c r="PA41" s="146"/>
      <c r="PB41" s="146"/>
      <c r="PC41" s="146"/>
      <c r="PD41" s="146"/>
      <c r="PE41" s="146"/>
      <c r="PF41" s="146"/>
      <c r="PG41" s="146"/>
      <c r="PH41" s="146"/>
      <c r="PI41" s="146"/>
      <c r="PJ41" s="146"/>
      <c r="PK41" s="146"/>
      <c r="PL41" s="146"/>
      <c r="PM41" s="146"/>
      <c r="PN41" s="146"/>
      <c r="PO41" s="146"/>
      <c r="PP41" s="146"/>
      <c r="PQ41" s="146"/>
      <c r="PR41" s="146"/>
      <c r="PS41" s="146"/>
      <c r="PT41" s="146"/>
      <c r="PU41" s="146"/>
      <c r="PV41" s="146"/>
      <c r="PW41" s="146"/>
      <c r="PX41" s="146"/>
      <c r="PY41" s="146"/>
      <c r="PZ41" s="146"/>
      <c r="QA41" s="146"/>
      <c r="QB41" s="146"/>
      <c r="QC41" s="146"/>
      <c r="QD41" s="146"/>
      <c r="QE41" s="146"/>
      <c r="QF41" s="146"/>
      <c r="QG41" s="146"/>
      <c r="QH41" s="146"/>
      <c r="QI41" s="146"/>
      <c r="QJ41" s="146"/>
      <c r="QK41" s="146"/>
      <c r="QL41" s="146"/>
      <c r="QM41" s="146"/>
      <c r="QN41" s="146"/>
      <c r="QO41" s="146"/>
      <c r="QP41" s="146"/>
      <c r="QQ41" s="146"/>
      <c r="QR41" s="146"/>
      <c r="QS41" s="146"/>
      <c r="QT41" s="146"/>
      <c r="QU41" s="146"/>
      <c r="QV41" s="146"/>
      <c r="QW41" s="146"/>
      <c r="QX41" s="146"/>
      <c r="QY41" s="146"/>
      <c r="QZ41" s="146"/>
      <c r="RA41" s="146"/>
      <c r="RB41" s="146"/>
      <c r="RC41" s="146"/>
      <c r="RD41" s="146"/>
      <c r="RE41" s="146"/>
      <c r="RF41" s="146"/>
      <c r="RG41" s="146"/>
      <c r="RH41" s="146"/>
      <c r="RI41" s="146"/>
      <c r="RJ41" s="146"/>
      <c r="RK41" s="146"/>
      <c r="RL41" s="146"/>
      <c r="RM41" s="146"/>
      <c r="RN41" s="146"/>
      <c r="RO41" s="146"/>
      <c r="RP41" s="146"/>
      <c r="RQ41" s="146"/>
      <c r="RR41" s="146"/>
      <c r="RS41" s="146"/>
      <c r="RT41" s="146"/>
      <c r="RU41" s="146"/>
      <c r="RV41" s="146"/>
      <c r="RW41" s="146"/>
      <c r="RX41" s="146"/>
      <c r="RY41" s="146"/>
      <c r="RZ41" s="146"/>
      <c r="SA41" s="146"/>
      <c r="SB41" s="146"/>
      <c r="SC41" s="146"/>
      <c r="SD41" s="146"/>
      <c r="SE41" s="146"/>
      <c r="SF41" s="146"/>
      <c r="SG41" s="146"/>
      <c r="SH41" s="146"/>
      <c r="SI41" s="146"/>
      <c r="SJ41" s="146"/>
      <c r="SK41" s="146"/>
      <c r="SL41" s="146"/>
      <c r="SM41" s="146"/>
      <c r="SN41" s="146"/>
      <c r="SO41" s="146"/>
      <c r="SP41" s="146"/>
      <c r="SQ41" s="146"/>
      <c r="SR41" s="146"/>
      <c r="SS41" s="146"/>
      <c r="ST41" s="146"/>
      <c r="SU41" s="146"/>
      <c r="SV41" s="146"/>
      <c r="SW41" s="146"/>
      <c r="SX41" s="146"/>
      <c r="SY41" s="146"/>
      <c r="SZ41" s="146"/>
      <c r="TA41" s="146"/>
      <c r="TB41" s="146"/>
      <c r="TC41" s="146"/>
      <c r="TD41" s="146"/>
      <c r="TE41" s="146"/>
      <c r="TF41" s="146"/>
      <c r="TG41" s="146"/>
      <c r="TH41" s="146"/>
      <c r="TI41" s="146"/>
      <c r="TJ41" s="146"/>
      <c r="TK41" s="146"/>
      <c r="TL41" s="146"/>
      <c r="TM41" s="146"/>
      <c r="TN41" s="146"/>
      <c r="TO41" s="146"/>
      <c r="TP41" s="146"/>
      <c r="TQ41" s="146"/>
      <c r="TR41" s="146"/>
      <c r="TS41" s="146"/>
      <c r="TT41" s="146"/>
      <c r="TU41" s="146"/>
      <c r="TV41" s="146"/>
      <c r="TW41" s="146"/>
      <c r="TX41" s="146"/>
    </row>
    <row r="42" spans="1:559" s="138" customFormat="1" ht="15.75" customHeight="1" thickBot="1" x14ac:dyDescent="0.3">
      <c r="A42" s="165" t="s">
        <v>51</v>
      </c>
      <c r="B42" s="166"/>
      <c r="C42" s="167"/>
      <c r="D42" s="166"/>
      <c r="TY42"/>
      <c r="TZ42"/>
      <c r="UA42"/>
      <c r="UB42"/>
      <c r="UC42"/>
      <c r="UD42"/>
      <c r="UE42"/>
      <c r="UF42"/>
      <c r="UG42"/>
      <c r="UH42"/>
      <c r="UI42"/>
      <c r="UJ42"/>
      <c r="UK42"/>
      <c r="UL42"/>
      <c r="UM42"/>
    </row>
    <row r="43" spans="1:559" s="138" customFormat="1" ht="30" customHeight="1" x14ac:dyDescent="0.2">
      <c r="A43" s="168" t="s">
        <v>241</v>
      </c>
      <c r="B43" s="168"/>
      <c r="C43" s="176"/>
      <c r="D43" s="176"/>
      <c r="TY43"/>
      <c r="TZ43"/>
      <c r="UA43"/>
      <c r="UB43"/>
      <c r="UC43"/>
      <c r="UD43"/>
      <c r="UE43"/>
      <c r="UF43"/>
      <c r="UG43"/>
      <c r="UH43"/>
      <c r="UI43"/>
      <c r="UJ43"/>
      <c r="UK43"/>
      <c r="UL43"/>
      <c r="UM43"/>
    </row>
    <row r="44" spans="1:559" s="138" customFormat="1" ht="63.75" customHeight="1" x14ac:dyDescent="0.2">
      <c r="A44" s="169">
        <v>1</v>
      </c>
      <c r="B44" s="487" t="s">
        <v>242</v>
      </c>
      <c r="C44" s="487"/>
      <c r="D44" s="487"/>
      <c r="E44" s="171"/>
      <c r="F44" s="171"/>
      <c r="G44" s="171"/>
      <c r="H44" s="171"/>
      <c r="TY44"/>
      <c r="TZ44"/>
      <c r="UA44"/>
      <c r="UB44"/>
      <c r="UC44"/>
      <c r="UD44"/>
      <c r="UE44"/>
      <c r="UF44"/>
      <c r="UG44"/>
      <c r="UH44"/>
      <c r="UI44"/>
      <c r="UJ44"/>
      <c r="UK44"/>
      <c r="UL44"/>
      <c r="UM44"/>
    </row>
    <row r="45" spans="1:559" s="138" customFormat="1" ht="22.5" customHeight="1" x14ac:dyDescent="0.2">
      <c r="A45" s="170">
        <v>2</v>
      </c>
      <c r="B45" s="484" t="s">
        <v>243</v>
      </c>
      <c r="C45" s="484"/>
      <c r="D45" s="484"/>
      <c r="E45" s="171"/>
      <c r="TY45"/>
      <c r="TZ45"/>
      <c r="UA45"/>
      <c r="UB45"/>
      <c r="UC45"/>
      <c r="UD45"/>
      <c r="UE45"/>
      <c r="UF45"/>
      <c r="UG45"/>
      <c r="UH45"/>
      <c r="UI45"/>
      <c r="UJ45"/>
      <c r="UK45"/>
      <c r="UL45"/>
      <c r="UM45"/>
    </row>
    <row r="46" spans="1:559" s="138" customFormat="1" ht="20.25" customHeight="1" x14ac:dyDescent="0.2">
      <c r="A46" s="170">
        <v>3</v>
      </c>
      <c r="B46" s="484" t="s">
        <v>244</v>
      </c>
      <c r="C46" s="484"/>
      <c r="D46" s="484"/>
      <c r="TY46"/>
      <c r="TZ46"/>
      <c r="UA46"/>
      <c r="UB46"/>
      <c r="UC46"/>
      <c r="UD46"/>
      <c r="UE46"/>
      <c r="UF46"/>
      <c r="UG46"/>
      <c r="UH46"/>
      <c r="UI46"/>
      <c r="UJ46"/>
      <c r="UK46"/>
      <c r="UL46"/>
      <c r="UM46"/>
    </row>
    <row r="47" spans="1:559" s="138" customFormat="1" ht="22.5" customHeight="1" x14ac:dyDescent="0.2">
      <c r="A47" s="170">
        <v>4</v>
      </c>
      <c r="B47" s="484" t="s">
        <v>245</v>
      </c>
      <c r="C47" s="484"/>
      <c r="D47" s="484"/>
      <c r="TY47"/>
      <c r="TZ47"/>
      <c r="UA47"/>
      <c r="UB47"/>
      <c r="UC47"/>
      <c r="UD47"/>
      <c r="UE47"/>
      <c r="UF47"/>
      <c r="UG47"/>
      <c r="UH47"/>
      <c r="UI47"/>
      <c r="UJ47"/>
      <c r="UK47"/>
      <c r="UL47"/>
      <c r="UM47"/>
    </row>
    <row r="48" spans="1:559" s="138" customFormat="1" x14ac:dyDescent="0.2">
      <c r="A48" s="172"/>
      <c r="B48" s="173"/>
      <c r="C48" s="173"/>
      <c r="D48" s="173"/>
      <c r="TY48"/>
      <c r="TZ48"/>
      <c r="UA48"/>
      <c r="UB48"/>
      <c r="UC48"/>
      <c r="UD48"/>
      <c r="UE48"/>
      <c r="UF48"/>
      <c r="UG48"/>
      <c r="UH48"/>
      <c r="UI48"/>
      <c r="UJ48"/>
      <c r="UK48"/>
      <c r="UL48"/>
      <c r="UM48"/>
    </row>
    <row r="49" spans="1:559" s="138" customFormat="1" x14ac:dyDescent="0.2">
      <c r="A49" s="174"/>
      <c r="B49" s="175"/>
      <c r="C49" s="175"/>
      <c r="D49" s="175"/>
      <c r="TY49"/>
      <c r="TZ49"/>
      <c r="UA49"/>
      <c r="UB49"/>
      <c r="UC49"/>
      <c r="UD49"/>
      <c r="UE49"/>
      <c r="UF49"/>
      <c r="UG49"/>
      <c r="UH49"/>
      <c r="UI49"/>
      <c r="UJ49"/>
      <c r="UK49"/>
      <c r="UL49"/>
      <c r="UM49"/>
    </row>
    <row r="50" spans="1:559" s="138" customFormat="1" x14ac:dyDescent="0.2">
      <c r="A50" s="1"/>
      <c r="B50"/>
      <c r="C50"/>
      <c r="D50"/>
      <c r="TY50"/>
      <c r="TZ50"/>
      <c r="UA50"/>
      <c r="UB50"/>
      <c r="UC50"/>
      <c r="UD50"/>
      <c r="UE50"/>
      <c r="UF50"/>
      <c r="UG50"/>
      <c r="UH50"/>
      <c r="UI50"/>
      <c r="UJ50"/>
      <c r="UK50"/>
      <c r="UL50"/>
      <c r="UM50"/>
    </row>
    <row r="51" spans="1:559" s="138" customFormat="1" x14ac:dyDescent="0.2">
      <c r="A51" s="1"/>
      <c r="B51"/>
      <c r="C51"/>
      <c r="D51"/>
      <c r="TY51"/>
      <c r="TZ51"/>
      <c r="UA51"/>
      <c r="UB51"/>
      <c r="UC51"/>
      <c r="UD51"/>
      <c r="UE51"/>
      <c r="UF51"/>
      <c r="UG51"/>
      <c r="UH51"/>
      <c r="UI51"/>
      <c r="UJ51"/>
      <c r="UK51"/>
      <c r="UL51"/>
      <c r="UM51"/>
    </row>
    <row r="52" spans="1:559" s="138" customFormat="1" x14ac:dyDescent="0.2">
      <c r="A52" s="1"/>
      <c r="B52"/>
      <c r="C52"/>
      <c r="D52"/>
      <c r="TY52"/>
      <c r="TZ52"/>
      <c r="UA52"/>
      <c r="UB52"/>
      <c r="UC52"/>
      <c r="UD52"/>
      <c r="UE52"/>
      <c r="UF52"/>
      <c r="UG52"/>
      <c r="UH52"/>
      <c r="UI52"/>
      <c r="UJ52"/>
      <c r="UK52"/>
      <c r="UL52"/>
      <c r="UM52"/>
    </row>
    <row r="53" spans="1:559" s="138" customFormat="1" x14ac:dyDescent="0.2">
      <c r="A53" s="1"/>
      <c r="B53"/>
      <c r="C53"/>
      <c r="D53"/>
      <c r="TY53"/>
      <c r="TZ53"/>
      <c r="UA53"/>
      <c r="UB53"/>
      <c r="UC53"/>
      <c r="UD53"/>
      <c r="UE53"/>
      <c r="UF53"/>
      <c r="UG53"/>
      <c r="UH53"/>
      <c r="UI53"/>
      <c r="UJ53"/>
      <c r="UK53"/>
      <c r="UL53"/>
      <c r="UM53"/>
    </row>
    <row r="54" spans="1:559" s="138" customFormat="1" x14ac:dyDescent="0.2">
      <c r="A54" s="1"/>
      <c r="B54"/>
      <c r="C54"/>
      <c r="D54"/>
      <c r="TY54"/>
      <c r="TZ54"/>
      <c r="UA54"/>
      <c r="UB54"/>
      <c r="UC54"/>
      <c r="UD54"/>
      <c r="UE54"/>
      <c r="UF54"/>
      <c r="UG54"/>
      <c r="UH54"/>
      <c r="UI54"/>
      <c r="UJ54"/>
      <c r="UK54"/>
      <c r="UL54"/>
      <c r="UM54"/>
    </row>
    <row r="55" spans="1:559" s="138" customFormat="1" x14ac:dyDescent="0.2">
      <c r="A55" s="1"/>
      <c r="B55"/>
      <c r="C55"/>
      <c r="D55"/>
      <c r="TY55"/>
      <c r="TZ55"/>
      <c r="UA55"/>
      <c r="UB55"/>
      <c r="UC55"/>
      <c r="UD55"/>
      <c r="UE55"/>
      <c r="UF55"/>
      <c r="UG55"/>
      <c r="UH55"/>
      <c r="UI55"/>
      <c r="UJ55"/>
      <c r="UK55"/>
      <c r="UL55"/>
      <c r="UM55"/>
    </row>
    <row r="56" spans="1:559" s="138" customFormat="1" x14ac:dyDescent="0.2">
      <c r="A56" s="1"/>
      <c r="B56"/>
      <c r="C56"/>
      <c r="D56"/>
      <c r="TY56"/>
      <c r="TZ56"/>
      <c r="UA56"/>
      <c r="UB56"/>
      <c r="UC56"/>
      <c r="UD56"/>
      <c r="UE56"/>
      <c r="UF56"/>
      <c r="UG56"/>
      <c r="UH56"/>
      <c r="UI56"/>
      <c r="UJ56"/>
      <c r="UK56"/>
      <c r="UL56"/>
      <c r="UM56"/>
    </row>
    <row r="57" spans="1:559" s="138" customFormat="1" x14ac:dyDescent="0.2">
      <c r="A57" s="1"/>
      <c r="B57"/>
      <c r="C57"/>
      <c r="D57"/>
      <c r="TY57"/>
      <c r="TZ57"/>
      <c r="UA57"/>
      <c r="UB57"/>
      <c r="UC57"/>
      <c r="UD57"/>
      <c r="UE57"/>
      <c r="UF57"/>
      <c r="UG57"/>
      <c r="UH57"/>
      <c r="UI57"/>
      <c r="UJ57"/>
      <c r="UK57"/>
      <c r="UL57"/>
      <c r="UM57"/>
    </row>
    <row r="58" spans="1:559" s="138" customFormat="1" x14ac:dyDescent="0.2">
      <c r="A58" s="1"/>
      <c r="B58"/>
      <c r="C58"/>
      <c r="D58"/>
      <c r="TY58"/>
      <c r="TZ58"/>
      <c r="UA58"/>
      <c r="UB58"/>
      <c r="UC58"/>
      <c r="UD58"/>
      <c r="UE58"/>
      <c r="UF58"/>
      <c r="UG58"/>
      <c r="UH58"/>
      <c r="UI58"/>
      <c r="UJ58"/>
      <c r="UK58"/>
      <c r="UL58"/>
      <c r="UM58"/>
    </row>
    <row r="59" spans="1:559" s="138" customFormat="1" x14ac:dyDescent="0.2">
      <c r="A59" s="1"/>
      <c r="B59"/>
      <c r="C59"/>
      <c r="D59"/>
      <c r="TY59"/>
      <c r="TZ59"/>
      <c r="UA59"/>
      <c r="UB59"/>
      <c r="UC59"/>
      <c r="UD59"/>
      <c r="UE59"/>
      <c r="UF59"/>
      <c r="UG59"/>
      <c r="UH59"/>
      <c r="UI59"/>
      <c r="UJ59"/>
      <c r="UK59"/>
      <c r="UL59"/>
      <c r="UM59"/>
    </row>
    <row r="60" spans="1:559" s="138" customFormat="1" x14ac:dyDescent="0.2">
      <c r="A60" s="1"/>
      <c r="B60"/>
      <c r="C60"/>
      <c r="D60"/>
      <c r="TY60"/>
      <c r="TZ60"/>
      <c r="UA60"/>
      <c r="UB60"/>
      <c r="UC60"/>
      <c r="UD60"/>
      <c r="UE60"/>
      <c r="UF60"/>
      <c r="UG60"/>
      <c r="UH60"/>
      <c r="UI60"/>
      <c r="UJ60"/>
      <c r="UK60"/>
      <c r="UL60"/>
      <c r="UM60"/>
    </row>
    <row r="61" spans="1:559" s="138" customFormat="1" x14ac:dyDescent="0.2">
      <c r="A61" s="1"/>
      <c r="B61"/>
      <c r="C61"/>
      <c r="D61"/>
      <c r="TY61"/>
      <c r="TZ61"/>
      <c r="UA61"/>
      <c r="UB61"/>
      <c r="UC61"/>
      <c r="UD61"/>
      <c r="UE61"/>
      <c r="UF61"/>
      <c r="UG61"/>
      <c r="UH61"/>
      <c r="UI61"/>
      <c r="UJ61"/>
      <c r="UK61"/>
      <c r="UL61"/>
      <c r="UM61"/>
    </row>
    <row r="62" spans="1:559" s="138" customFormat="1" x14ac:dyDescent="0.2">
      <c r="A62" s="1"/>
      <c r="B62"/>
      <c r="C62"/>
      <c r="D62"/>
      <c r="TY62"/>
      <c r="TZ62"/>
      <c r="UA62"/>
      <c r="UB62"/>
      <c r="UC62"/>
      <c r="UD62"/>
      <c r="UE62"/>
      <c r="UF62"/>
      <c r="UG62"/>
      <c r="UH62"/>
      <c r="UI62"/>
      <c r="UJ62"/>
      <c r="UK62"/>
      <c r="UL62"/>
      <c r="UM62"/>
    </row>
    <row r="63" spans="1:559" s="138" customFormat="1" x14ac:dyDescent="0.2">
      <c r="A63" s="1"/>
      <c r="B63"/>
      <c r="C63"/>
      <c r="D63"/>
      <c r="TY63"/>
      <c r="TZ63"/>
      <c r="UA63"/>
      <c r="UB63"/>
      <c r="UC63"/>
      <c r="UD63"/>
      <c r="UE63"/>
      <c r="UF63"/>
      <c r="UG63"/>
      <c r="UH63"/>
      <c r="UI63"/>
      <c r="UJ63"/>
      <c r="UK63"/>
      <c r="UL63"/>
      <c r="UM63"/>
    </row>
    <row r="64" spans="1:559" s="138" customFormat="1" x14ac:dyDescent="0.2">
      <c r="A64" s="1"/>
      <c r="B64"/>
      <c r="C64"/>
      <c r="D64"/>
      <c r="TY64"/>
      <c r="TZ64"/>
      <c r="UA64"/>
      <c r="UB64"/>
      <c r="UC64"/>
      <c r="UD64"/>
      <c r="UE64"/>
      <c r="UF64"/>
      <c r="UG64"/>
      <c r="UH64"/>
      <c r="UI64"/>
      <c r="UJ64"/>
      <c r="UK64"/>
      <c r="UL64"/>
      <c r="UM64"/>
    </row>
    <row r="65" spans="1:559" s="138" customFormat="1" x14ac:dyDescent="0.2">
      <c r="A65" s="1"/>
      <c r="B65"/>
      <c r="C65"/>
      <c r="D65"/>
      <c r="TY65"/>
      <c r="TZ65"/>
      <c r="UA65"/>
      <c r="UB65"/>
      <c r="UC65"/>
      <c r="UD65"/>
      <c r="UE65"/>
      <c r="UF65"/>
      <c r="UG65"/>
      <c r="UH65"/>
      <c r="UI65"/>
      <c r="UJ65"/>
      <c r="UK65"/>
      <c r="UL65"/>
      <c r="UM65"/>
    </row>
    <row r="66" spans="1:559" s="138" customFormat="1" x14ac:dyDescent="0.2">
      <c r="A66" s="1"/>
      <c r="B66"/>
      <c r="C66"/>
      <c r="D66"/>
      <c r="TY66"/>
      <c r="TZ66"/>
      <c r="UA66"/>
      <c r="UB66"/>
      <c r="UC66"/>
      <c r="UD66"/>
      <c r="UE66"/>
      <c r="UF66"/>
      <c r="UG66"/>
      <c r="UH66"/>
      <c r="UI66"/>
      <c r="UJ66"/>
      <c r="UK66"/>
      <c r="UL66"/>
      <c r="UM66"/>
    </row>
    <row r="67" spans="1:559" s="138" customFormat="1" x14ac:dyDescent="0.2">
      <c r="A67" s="1"/>
      <c r="B67"/>
      <c r="C67"/>
      <c r="D67"/>
      <c r="TY67"/>
      <c r="TZ67"/>
      <c r="UA67"/>
      <c r="UB67"/>
      <c r="UC67"/>
      <c r="UD67"/>
      <c r="UE67"/>
      <c r="UF67"/>
      <c r="UG67"/>
      <c r="UH67"/>
      <c r="UI67"/>
      <c r="UJ67"/>
      <c r="UK67"/>
      <c r="UL67"/>
      <c r="UM67"/>
    </row>
    <row r="68" spans="1:559" s="138" customFormat="1" x14ac:dyDescent="0.2">
      <c r="A68" s="1"/>
      <c r="B68"/>
      <c r="C68"/>
      <c r="D68"/>
      <c r="TY68"/>
      <c r="TZ68"/>
      <c r="UA68"/>
      <c r="UB68"/>
      <c r="UC68"/>
      <c r="UD68"/>
      <c r="UE68"/>
      <c r="UF68"/>
      <c r="UG68"/>
      <c r="UH68"/>
      <c r="UI68"/>
      <c r="UJ68"/>
      <c r="UK68"/>
      <c r="UL68"/>
      <c r="UM68"/>
    </row>
    <row r="69" spans="1:559" s="138" customFormat="1" x14ac:dyDescent="0.2">
      <c r="A69" s="1"/>
      <c r="B69"/>
      <c r="C69"/>
      <c r="D69"/>
      <c r="TY69"/>
      <c r="TZ69"/>
      <c r="UA69"/>
      <c r="UB69"/>
      <c r="UC69"/>
      <c r="UD69"/>
      <c r="UE69"/>
      <c r="UF69"/>
      <c r="UG69"/>
      <c r="UH69"/>
      <c r="UI69"/>
      <c r="UJ69"/>
      <c r="UK69"/>
      <c r="UL69"/>
      <c r="UM69"/>
    </row>
    <row r="70" spans="1:559" s="138" customFormat="1" x14ac:dyDescent="0.2">
      <c r="A70" s="1"/>
      <c r="B70"/>
      <c r="C70"/>
      <c r="D70"/>
      <c r="TY70"/>
      <c r="TZ70"/>
      <c r="UA70"/>
      <c r="UB70"/>
      <c r="UC70"/>
      <c r="UD70"/>
      <c r="UE70"/>
      <c r="UF70"/>
      <c r="UG70"/>
      <c r="UH70"/>
      <c r="UI70"/>
      <c r="UJ70"/>
      <c r="UK70"/>
      <c r="UL70"/>
      <c r="UM70"/>
    </row>
    <row r="71" spans="1:559" s="138" customFormat="1" x14ac:dyDescent="0.2">
      <c r="A71" s="1"/>
      <c r="B71"/>
      <c r="C71"/>
      <c r="D71"/>
      <c r="TY71"/>
      <c r="TZ71"/>
      <c r="UA71"/>
      <c r="UB71"/>
      <c r="UC71"/>
      <c r="UD71"/>
      <c r="UE71"/>
      <c r="UF71"/>
      <c r="UG71"/>
      <c r="UH71"/>
      <c r="UI71"/>
      <c r="UJ71"/>
      <c r="UK71"/>
      <c r="UL71"/>
      <c r="UM71"/>
    </row>
    <row r="72" spans="1:559" s="138" customFormat="1" x14ac:dyDescent="0.2">
      <c r="A72" s="1"/>
      <c r="B72"/>
      <c r="C72"/>
      <c r="D72"/>
      <c r="TY72"/>
      <c r="TZ72"/>
      <c r="UA72"/>
      <c r="UB72"/>
      <c r="UC72"/>
      <c r="UD72"/>
      <c r="UE72"/>
      <c r="UF72"/>
      <c r="UG72"/>
      <c r="UH72"/>
      <c r="UI72"/>
      <c r="UJ72"/>
      <c r="UK72"/>
      <c r="UL72"/>
      <c r="UM72"/>
    </row>
    <row r="73" spans="1:559" s="138" customFormat="1" x14ac:dyDescent="0.2">
      <c r="A73" s="1"/>
      <c r="B73"/>
      <c r="C73"/>
      <c r="D73"/>
      <c r="TY73"/>
      <c r="TZ73"/>
      <c r="UA73"/>
      <c r="UB73"/>
      <c r="UC73"/>
      <c r="UD73"/>
      <c r="UE73"/>
      <c r="UF73"/>
      <c r="UG73"/>
      <c r="UH73"/>
      <c r="UI73"/>
      <c r="UJ73"/>
      <c r="UK73"/>
      <c r="UL73"/>
      <c r="UM73"/>
    </row>
    <row r="74" spans="1:559" s="138" customFormat="1" x14ac:dyDescent="0.2">
      <c r="A74" s="1"/>
      <c r="B74"/>
      <c r="C74"/>
      <c r="D74"/>
      <c r="TY74"/>
      <c r="TZ74"/>
      <c r="UA74"/>
      <c r="UB74"/>
      <c r="UC74"/>
      <c r="UD74"/>
      <c r="UE74"/>
      <c r="UF74"/>
      <c r="UG74"/>
      <c r="UH74"/>
      <c r="UI74"/>
      <c r="UJ74"/>
      <c r="UK74"/>
      <c r="UL74"/>
      <c r="UM74"/>
    </row>
    <row r="75" spans="1:559" s="138" customFormat="1" x14ac:dyDescent="0.2">
      <c r="A75" s="1"/>
      <c r="B75"/>
      <c r="C75"/>
      <c r="D75"/>
      <c r="TY75"/>
      <c r="TZ75"/>
      <c r="UA75"/>
      <c r="UB75"/>
      <c r="UC75"/>
      <c r="UD75"/>
      <c r="UE75"/>
      <c r="UF75"/>
      <c r="UG75"/>
      <c r="UH75"/>
      <c r="UI75"/>
      <c r="UJ75"/>
      <c r="UK75"/>
      <c r="UL75"/>
      <c r="UM75"/>
    </row>
    <row r="76" spans="1:559" s="138" customFormat="1" x14ac:dyDescent="0.2">
      <c r="A76" s="1"/>
      <c r="B76"/>
      <c r="C76"/>
      <c r="D76"/>
      <c r="TY76"/>
      <c r="TZ76"/>
      <c r="UA76"/>
      <c r="UB76"/>
      <c r="UC76"/>
      <c r="UD76"/>
      <c r="UE76"/>
      <c r="UF76"/>
      <c r="UG76"/>
      <c r="UH76"/>
      <c r="UI76"/>
      <c r="UJ76"/>
      <c r="UK76"/>
      <c r="UL76"/>
      <c r="UM76"/>
    </row>
    <row r="77" spans="1:559" s="138" customFormat="1" x14ac:dyDescent="0.2">
      <c r="A77" s="1"/>
      <c r="B77"/>
      <c r="C77"/>
      <c r="D77"/>
      <c r="TY77"/>
      <c r="TZ77"/>
      <c r="UA77"/>
      <c r="UB77"/>
      <c r="UC77"/>
      <c r="UD77"/>
      <c r="UE77"/>
      <c r="UF77"/>
      <c r="UG77"/>
      <c r="UH77"/>
      <c r="UI77"/>
      <c r="UJ77"/>
      <c r="UK77"/>
      <c r="UL77"/>
      <c r="UM77"/>
    </row>
    <row r="78" spans="1:559" s="138" customFormat="1" x14ac:dyDescent="0.2">
      <c r="A78" s="1"/>
      <c r="B78"/>
      <c r="C78"/>
      <c r="D78"/>
      <c r="TY78"/>
      <c r="TZ78"/>
      <c r="UA78"/>
      <c r="UB78"/>
      <c r="UC78"/>
      <c r="UD78"/>
      <c r="UE78"/>
      <c r="UF78"/>
      <c r="UG78"/>
      <c r="UH78"/>
      <c r="UI78"/>
      <c r="UJ78"/>
      <c r="UK78"/>
      <c r="UL78"/>
      <c r="UM78"/>
    </row>
    <row r="79" spans="1:559" s="138" customFormat="1" x14ac:dyDescent="0.2">
      <c r="A79" s="1"/>
      <c r="B79"/>
      <c r="C79"/>
      <c r="D79"/>
      <c r="TY79"/>
      <c r="TZ79"/>
      <c r="UA79"/>
      <c r="UB79"/>
      <c r="UC79"/>
      <c r="UD79"/>
      <c r="UE79"/>
      <c r="UF79"/>
      <c r="UG79"/>
      <c r="UH79"/>
      <c r="UI79"/>
      <c r="UJ79"/>
      <c r="UK79"/>
      <c r="UL79"/>
      <c r="UM79"/>
    </row>
    <row r="80" spans="1:559" s="138" customFormat="1" x14ac:dyDescent="0.2">
      <c r="A80" s="1"/>
      <c r="B80"/>
      <c r="C80"/>
      <c r="D80"/>
      <c r="TY80"/>
      <c r="TZ80"/>
      <c r="UA80"/>
      <c r="UB80"/>
      <c r="UC80"/>
      <c r="UD80"/>
      <c r="UE80"/>
      <c r="UF80"/>
      <c r="UG80"/>
      <c r="UH80"/>
      <c r="UI80"/>
      <c r="UJ80"/>
      <c r="UK80"/>
      <c r="UL80"/>
      <c r="UM80"/>
    </row>
    <row r="81" spans="1:559" s="138" customFormat="1" x14ac:dyDescent="0.2">
      <c r="A81" s="1"/>
      <c r="B81"/>
      <c r="C81"/>
      <c r="D81"/>
      <c r="TY81"/>
      <c r="TZ81"/>
      <c r="UA81"/>
      <c r="UB81"/>
      <c r="UC81"/>
      <c r="UD81"/>
      <c r="UE81"/>
      <c r="UF81"/>
      <c r="UG81"/>
      <c r="UH81"/>
      <c r="UI81"/>
      <c r="UJ81"/>
      <c r="UK81"/>
      <c r="UL81"/>
      <c r="UM81"/>
    </row>
    <row r="82" spans="1:559" s="138" customFormat="1" x14ac:dyDescent="0.2">
      <c r="A82" s="1"/>
      <c r="B82"/>
      <c r="C82"/>
      <c r="D82"/>
      <c r="TY82"/>
      <c r="TZ82"/>
      <c r="UA82"/>
      <c r="UB82"/>
      <c r="UC82"/>
      <c r="UD82"/>
      <c r="UE82"/>
      <c r="UF82"/>
      <c r="UG82"/>
      <c r="UH82"/>
      <c r="UI82"/>
      <c r="UJ82"/>
      <c r="UK82"/>
      <c r="UL82"/>
      <c r="UM82"/>
    </row>
    <row r="83" spans="1:559" s="138" customFormat="1" x14ac:dyDescent="0.2">
      <c r="A83" s="1"/>
      <c r="B83"/>
      <c r="C83"/>
      <c r="D83"/>
      <c r="TY83"/>
      <c r="TZ83"/>
      <c r="UA83"/>
      <c r="UB83"/>
      <c r="UC83"/>
      <c r="UD83"/>
      <c r="UE83"/>
      <c r="UF83"/>
      <c r="UG83"/>
      <c r="UH83"/>
      <c r="UI83"/>
      <c r="UJ83"/>
      <c r="UK83"/>
      <c r="UL83"/>
      <c r="UM83"/>
    </row>
  </sheetData>
  <mergeCells count="6">
    <mergeCell ref="B45:D45"/>
    <mergeCell ref="B46:D46"/>
    <mergeCell ref="B47:D47"/>
    <mergeCell ref="A1:D1"/>
    <mergeCell ref="A2:D2"/>
    <mergeCell ref="B44:D44"/>
  </mergeCells>
  <phoneticPr fontId="74" type="noConversion"/>
  <printOptions horizontalCentered="1"/>
  <pageMargins left="0.19685039370078741" right="0.19685039370078741" top="0.19685039370078741" bottom="0.35433070866141736" header="0.19685039370078741" footer="0.31496062992125984"/>
  <pageSetup paperSize="9" scale="65"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2B9BF-99E8-480B-81F4-99932C5E7BDF}">
  <dimension ref="A1:R27"/>
  <sheetViews>
    <sheetView view="pageBreakPreview" zoomScale="69" zoomScaleNormal="41" zoomScaleSheetLayoutView="69" workbookViewId="0">
      <pane xSplit="2" ySplit="3" topLeftCell="F4" activePane="bottomRight" state="frozen"/>
      <selection pane="bottomLeft" activeCell="A6" sqref="A6"/>
      <selection pane="topRight" activeCell="C1" sqref="C1"/>
      <selection pane="bottomRight" activeCell="A2" sqref="A2:O2"/>
    </sheetView>
  </sheetViews>
  <sheetFormatPr defaultColWidth="30.53515625" defaultRowHeight="18.75" x14ac:dyDescent="0.25"/>
  <cols>
    <col min="1" max="1" width="10.4921875" style="371" customWidth="1"/>
    <col min="2" max="2" width="41.69921875" style="371" customWidth="1"/>
    <col min="3" max="3" width="44.66015625" style="371" customWidth="1"/>
    <col min="4" max="4" width="42.640625" style="371" customWidth="1"/>
    <col min="5" max="5" width="41.56640625" style="371" customWidth="1"/>
    <col min="6" max="6" width="41.1640625" style="371" customWidth="1"/>
    <col min="7" max="7" width="39.01171875" style="371" customWidth="1"/>
    <col min="8" max="8" width="41.8359375" style="371" bestFit="1" customWidth="1"/>
    <col min="9" max="9" width="41.56640625" style="371" customWidth="1"/>
    <col min="10" max="10" width="40.48828125" style="371" customWidth="1"/>
    <col min="11" max="11" width="41.296875" style="371" customWidth="1"/>
    <col min="12" max="12" width="41.8359375" style="371" customWidth="1"/>
    <col min="13" max="13" width="39.546875" style="371" customWidth="1"/>
    <col min="14" max="14" width="39.81640625" style="371" customWidth="1"/>
    <col min="15" max="15" width="51.51953125" style="371" customWidth="1"/>
    <col min="16" max="16" width="7.6640625" style="371" customWidth="1"/>
    <col min="17" max="16384" width="30.53515625" style="371"/>
  </cols>
  <sheetData>
    <row r="1" spans="1:18" ht="37.9" customHeight="1" x14ac:dyDescent="0.25">
      <c r="A1" s="488" t="s">
        <v>253</v>
      </c>
      <c r="B1" s="488"/>
      <c r="C1" s="488"/>
      <c r="D1" s="488"/>
      <c r="E1" s="488"/>
      <c r="F1" s="488"/>
      <c r="G1" s="488"/>
      <c r="H1" s="488"/>
      <c r="I1" s="488"/>
      <c r="J1" s="488"/>
      <c r="K1" s="488"/>
      <c r="L1" s="488"/>
      <c r="M1" s="488"/>
      <c r="N1" s="488"/>
      <c r="O1" s="488"/>
      <c r="P1" s="372"/>
      <c r="Q1" s="372"/>
      <c r="R1" s="372"/>
    </row>
    <row r="2" spans="1:18" ht="28.5" customHeight="1" thickBot="1" x14ac:dyDescent="0.35">
      <c r="A2" s="489" t="s">
        <v>254</v>
      </c>
      <c r="B2" s="489"/>
      <c r="C2" s="489"/>
      <c r="D2" s="489"/>
      <c r="E2" s="489"/>
      <c r="F2" s="489"/>
      <c r="G2" s="489"/>
      <c r="H2" s="489"/>
      <c r="I2" s="489"/>
      <c r="J2" s="489"/>
      <c r="K2" s="489"/>
      <c r="L2" s="489"/>
      <c r="M2" s="489"/>
      <c r="N2" s="489"/>
      <c r="O2" s="489"/>
      <c r="P2" s="372"/>
      <c r="Q2" s="372"/>
      <c r="R2" s="372"/>
    </row>
    <row r="3" spans="1:18" s="373" customFormat="1" ht="54.95" customHeight="1" thickBot="1" x14ac:dyDescent="0.45">
      <c r="A3" s="385" t="s">
        <v>255</v>
      </c>
      <c r="B3" s="385" t="s">
        <v>173</v>
      </c>
      <c r="C3" s="386" t="s">
        <v>256</v>
      </c>
      <c r="D3" s="386" t="s">
        <v>257</v>
      </c>
      <c r="E3" s="386" t="s">
        <v>258</v>
      </c>
      <c r="F3" s="386" t="s">
        <v>259</v>
      </c>
      <c r="G3" s="386" t="s">
        <v>260</v>
      </c>
      <c r="H3" s="386" t="s">
        <v>261</v>
      </c>
      <c r="I3" s="386" t="s">
        <v>262</v>
      </c>
      <c r="J3" s="386" t="s">
        <v>263</v>
      </c>
      <c r="K3" s="386" t="s">
        <v>264</v>
      </c>
      <c r="L3" s="386" t="s">
        <v>265</v>
      </c>
      <c r="M3" s="386" t="s">
        <v>266</v>
      </c>
      <c r="N3" s="386" t="s">
        <v>267</v>
      </c>
      <c r="O3" s="386" t="s">
        <v>177</v>
      </c>
    </row>
    <row r="4" spans="1:18" s="407" customFormat="1" ht="44.45" customHeight="1" thickBot="1" x14ac:dyDescent="0.45">
      <c r="A4" s="406">
        <v>1</v>
      </c>
      <c r="B4" s="406" t="s">
        <v>268</v>
      </c>
      <c r="C4" s="387"/>
      <c r="D4" s="387"/>
      <c r="E4" s="387"/>
      <c r="F4" s="387"/>
      <c r="G4" s="387"/>
      <c r="H4" s="387"/>
      <c r="I4" s="387"/>
      <c r="J4" s="387"/>
      <c r="K4" s="387"/>
      <c r="L4" s="387"/>
      <c r="M4" s="387"/>
      <c r="N4" s="387"/>
      <c r="O4" s="387"/>
    </row>
    <row r="5" spans="1:18" s="373" customFormat="1" ht="34.9" customHeight="1" thickBot="1" x14ac:dyDescent="0.45">
      <c r="A5" s="388"/>
      <c r="B5" s="388" t="s">
        <v>269</v>
      </c>
      <c r="C5" s="389">
        <f>'[29]post to crf'!$B$7</f>
        <v>65766681347.530014</v>
      </c>
      <c r="D5" s="389">
        <f>'[30]rec JAN-MARCH WHY'!C8</f>
        <v>31027886690.23999</v>
      </c>
      <c r="E5" s="389">
        <f>'[31]paid into CRF'!$B$7</f>
        <v>14810464448.690004</v>
      </c>
      <c r="F5" s="389">
        <f>'[32]POSTED TO CRF'!$B$7</f>
        <v>25970431060.350006</v>
      </c>
      <c r="G5" s="389">
        <f>'[30]APRIL- JUNE SERVICE'!C7</f>
        <v>5856405366.1800022</v>
      </c>
      <c r="H5" s="389">
        <f>'[33]POST TO CRF'!$B$7</f>
        <v>11799416906.389994</v>
      </c>
      <c r="I5" s="389">
        <f>'[34]CBN JULY Serv Rec 2020'!$B$7</f>
        <v>35048965373.540001</v>
      </c>
      <c r="J5" s="389">
        <f>'[35]CBN AUGUST Serv Rec 2020'!$B$7</f>
        <v>22818747868.079994</v>
      </c>
      <c r="K5" s="389">
        <f>'[36]JULY- DEC 2020'!E7</f>
        <v>39770712669.619995</v>
      </c>
      <c r="L5" s="389">
        <f>'[37]CBN OCT Serv Rec 2020 sum'!$B$7</f>
        <v>39614663056.680016</v>
      </c>
      <c r="M5" s="389">
        <f>'[36]JULY- DEC 2020'!G7</f>
        <v>20302026693.050011</v>
      </c>
      <c r="N5" s="389">
        <f>'[36]JULY- DEC 2020'!H7</f>
        <v>5254733994.7299976</v>
      </c>
      <c r="O5" s="389">
        <f>SUM(C5:N5)</f>
        <v>318041135475.07996</v>
      </c>
    </row>
    <row r="6" spans="1:18" s="373" customFormat="1" ht="32.450000000000003" customHeight="1" thickBot="1" x14ac:dyDescent="0.45">
      <c r="A6" s="390">
        <v>2</v>
      </c>
      <c r="B6" s="390" t="s">
        <v>179</v>
      </c>
      <c r="C6" s="391"/>
      <c r="D6" s="391"/>
      <c r="E6" s="391"/>
      <c r="F6" s="391"/>
      <c r="G6" s="391"/>
      <c r="H6" s="391"/>
      <c r="I6" s="391"/>
      <c r="J6" s="391"/>
      <c r="K6" s="391"/>
      <c r="L6" s="391"/>
      <c r="M6" s="391"/>
      <c r="N6" s="391"/>
      <c r="O6" s="391"/>
    </row>
    <row r="7" spans="1:18" s="373" customFormat="1" ht="30.6" customHeight="1" thickBot="1" x14ac:dyDescent="0.45">
      <c r="A7" s="392"/>
      <c r="B7" s="392" t="s">
        <v>270</v>
      </c>
      <c r="C7" s="393">
        <f>'[29]post to crf'!$B$21</f>
        <v>185445736195.36365</v>
      </c>
      <c r="D7" s="393">
        <f>'[38]POST TO CRF'!$B$21</f>
        <v>126970834067.52</v>
      </c>
      <c r="E7" s="393">
        <f>'[31]paid into CRF'!$B$24</f>
        <v>176518570365.64252</v>
      </c>
      <c r="F7" s="393">
        <f>'[32]POSTED TO CRF'!$B$25</f>
        <v>202191929521.10669</v>
      </c>
      <c r="G7" s="393">
        <f>'[30]APRIL- JUNE SERVICE'!C23</f>
        <v>31886342240.958153</v>
      </c>
      <c r="H7" s="393">
        <f>'[33]POST TO CRF'!$B$11</f>
        <v>0</v>
      </c>
      <c r="I7" s="393">
        <f>'[34]CBN JULY Serv Rec 2020'!$B$21</f>
        <v>182983805696.73724</v>
      </c>
      <c r="J7" s="393">
        <f>'[35]CBN AUGUST Serv Rec 2020'!$B$19</f>
        <v>78341725187.160004</v>
      </c>
      <c r="K7" s="393">
        <v>225648608143.79999</v>
      </c>
      <c r="L7" s="393">
        <f>'[37]CBN OCT Serv Rec 2020 sum'!$B$9</f>
        <v>206634793298.38</v>
      </c>
      <c r="M7" s="393">
        <f>'[36]JULY- DEC 2020'!G9</f>
        <v>32820874392.349728</v>
      </c>
      <c r="N7" s="393">
        <f>'[36]JULY- DEC 2020'!H9</f>
        <v>0</v>
      </c>
      <c r="O7" s="389">
        <v>1449443219109.01</v>
      </c>
    </row>
    <row r="8" spans="1:18" s="373" customFormat="1" ht="30.6" customHeight="1" thickBot="1" x14ac:dyDescent="0.45">
      <c r="A8" s="390">
        <v>3</v>
      </c>
      <c r="B8" s="390" t="s">
        <v>180</v>
      </c>
      <c r="C8" s="391"/>
      <c r="D8" s="391"/>
      <c r="E8" s="391"/>
      <c r="F8" s="391"/>
      <c r="G8" s="391"/>
      <c r="H8" s="391"/>
      <c r="I8" s="391"/>
      <c r="J8" s="391"/>
      <c r="K8" s="391"/>
      <c r="L8" s="391"/>
      <c r="M8" s="391"/>
      <c r="N8" s="391"/>
      <c r="O8" s="391"/>
    </row>
    <row r="9" spans="1:18" s="373" customFormat="1" ht="27" customHeight="1" thickBot="1" x14ac:dyDescent="0.45">
      <c r="A9" s="392"/>
      <c r="B9" s="392" t="s">
        <v>271</v>
      </c>
      <c r="C9" s="393">
        <f>'[29]post to crf'!$B$42</f>
        <v>140256361.85334313</v>
      </c>
      <c r="D9" s="393">
        <f>'[38]POST TO CRF'!$B$42</f>
        <v>124617072.62</v>
      </c>
      <c r="E9" s="393">
        <f>'[31]paid into CRF'!$B$45</f>
        <v>127920585.8424343</v>
      </c>
      <c r="F9" s="393">
        <f>'[32]POSTED TO CRF'!$B$47</f>
        <v>162049612.61000001</v>
      </c>
      <c r="G9" s="393">
        <f>'[30]APRIL- JUNE SERVICE'!C86</f>
        <v>131339036.76147538</v>
      </c>
      <c r="H9" s="393">
        <v>131907561.69</v>
      </c>
      <c r="I9" s="393">
        <f>'[34]CBN JULY Serv Rec 2020'!$B$41</f>
        <v>130521291.73999999</v>
      </c>
      <c r="J9" s="393">
        <f>'[35]CBN AUGUST Serv Rec 2020'!$B$39</f>
        <v>116512838.12</v>
      </c>
      <c r="K9" s="393">
        <f>'[36]JULY- DEC 2020'!E11</f>
        <v>118614843.85803279</v>
      </c>
      <c r="L9" s="393">
        <v>121176286.70999999</v>
      </c>
      <c r="M9" s="393">
        <f>'[36]JULY- DEC 2020'!G11</f>
        <v>101756491.36207651</v>
      </c>
      <c r="N9" s="393">
        <v>108496088.43000001</v>
      </c>
      <c r="O9" s="389">
        <f>SUM(C9:N9)</f>
        <v>1515168071.5973623</v>
      </c>
    </row>
    <row r="10" spans="1:18" s="373" customFormat="1" ht="38.450000000000003" customHeight="1" thickBot="1" x14ac:dyDescent="0.45">
      <c r="A10" s="390">
        <v>4</v>
      </c>
      <c r="B10" s="390" t="s">
        <v>272</v>
      </c>
      <c r="C10" s="391"/>
      <c r="D10" s="391"/>
      <c r="E10" s="391"/>
      <c r="F10" s="391"/>
      <c r="G10" s="391"/>
      <c r="H10" s="391"/>
      <c r="I10" s="391"/>
      <c r="J10" s="391"/>
      <c r="K10" s="391"/>
      <c r="L10" s="391"/>
      <c r="M10" s="391"/>
      <c r="N10" s="391"/>
      <c r="O10" s="391"/>
    </row>
    <row r="11" spans="1:18" s="373" customFormat="1" ht="36.6" customHeight="1" thickBot="1" x14ac:dyDescent="0.45">
      <c r="A11" s="392"/>
      <c r="B11" s="392" t="s">
        <v>273</v>
      </c>
      <c r="C11" s="393">
        <v>0</v>
      </c>
      <c r="D11" s="393">
        <f>'[30]rec JAN-MARCH WHY'!C94</f>
        <v>0</v>
      </c>
      <c r="E11" s="393">
        <f>'[31]paid into CRF'!$B$49</f>
        <v>8201958904.1095905</v>
      </c>
      <c r="F11" s="393">
        <f>'[30]APRIL- JUNE SERVICE'!B91</f>
        <v>0</v>
      </c>
      <c r="G11" s="393">
        <f>'[30]APRIL- JUNE SERVICE'!C91</f>
        <v>0</v>
      </c>
      <c r="H11" s="393">
        <f>'[33]POST TO CRF'!$B$35</f>
        <v>7871971382.5885172</v>
      </c>
      <c r="I11" s="393">
        <f>'[36]JULY- DEC 2020'!C13</f>
        <v>0</v>
      </c>
      <c r="J11" s="393">
        <f>'[36]JULY- DEC 2020'!D13</f>
        <v>0</v>
      </c>
      <c r="K11" s="393">
        <f>'[36]JULY- DEC 2020'!E13</f>
        <v>8280000000.000001</v>
      </c>
      <c r="L11" s="393">
        <f>'[36]JULY- DEC 2020'!F13</f>
        <v>0</v>
      </c>
      <c r="M11" s="393">
        <f>'[36]JULY- DEC 2020'!G13</f>
        <v>0</v>
      </c>
      <c r="N11" s="393">
        <f>'[36]JULY- DEC 2020'!H13</f>
        <v>16974692000</v>
      </c>
      <c r="O11" s="389">
        <f>SUM(C11:N11)</f>
        <v>41328622286.698105</v>
      </c>
    </row>
    <row r="12" spans="1:18" s="373" customFormat="1" ht="39" customHeight="1" thickBot="1" x14ac:dyDescent="0.45">
      <c r="A12" s="390">
        <v>5</v>
      </c>
      <c r="B12" s="390" t="s">
        <v>274</v>
      </c>
      <c r="C12" s="391"/>
      <c r="D12" s="391"/>
      <c r="E12" s="391"/>
      <c r="F12" s="391"/>
      <c r="G12" s="391"/>
      <c r="H12" s="391"/>
      <c r="I12" s="391"/>
      <c r="J12" s="391"/>
      <c r="K12" s="391"/>
      <c r="L12" s="391"/>
      <c r="M12" s="391"/>
      <c r="N12" s="391"/>
      <c r="O12" s="391"/>
    </row>
    <row r="13" spans="1:18" s="373" customFormat="1" ht="35.450000000000003" customHeight="1" thickBot="1" x14ac:dyDescent="0.45">
      <c r="A13" s="392"/>
      <c r="B13" s="392" t="s">
        <v>275</v>
      </c>
      <c r="C13" s="393">
        <v>0</v>
      </c>
      <c r="D13" s="393">
        <v>0</v>
      </c>
      <c r="E13" s="393">
        <v>0</v>
      </c>
      <c r="F13" s="393">
        <f>'[30]APRIL- JUNE SERVICE'!B96</f>
        <v>0</v>
      </c>
      <c r="G13" s="393">
        <f>'[30]APRIL- JUNE SERVICE'!C96</f>
        <v>0</v>
      </c>
      <c r="H13" s="393">
        <f>'[33]POST TO CRF'!$B$37</f>
        <v>1808423210.29</v>
      </c>
      <c r="I13" s="393">
        <f>'[36]JULY- DEC 2020'!C15</f>
        <v>0</v>
      </c>
      <c r="J13" s="393">
        <f>'[36]JULY- DEC 2020'!D15</f>
        <v>0</v>
      </c>
      <c r="K13" s="393">
        <f>'[36]JULY- DEC 2020'!E15</f>
        <v>0</v>
      </c>
      <c r="L13" s="393">
        <f>'[36]JULY- DEC 2020'!F15</f>
        <v>0</v>
      </c>
      <c r="M13" s="393">
        <f>'[36]JULY- DEC 2020'!G15</f>
        <v>0</v>
      </c>
      <c r="N13" s="393">
        <f>'[36]JULY- DEC 2020'!H15</f>
        <v>1808006000</v>
      </c>
      <c r="O13" s="389">
        <f>SUM(C13:N13)</f>
        <v>3616429210.29</v>
      </c>
    </row>
    <row r="14" spans="1:18" s="373" customFormat="1" ht="37.15" customHeight="1" thickBot="1" x14ac:dyDescent="0.45">
      <c r="A14" s="390">
        <v>6</v>
      </c>
      <c r="B14" s="390" t="s">
        <v>276</v>
      </c>
      <c r="C14" s="394"/>
      <c r="D14" s="394"/>
      <c r="E14" s="394"/>
      <c r="F14" s="394"/>
      <c r="G14" s="394"/>
      <c r="H14" s="394"/>
      <c r="I14" s="394"/>
      <c r="J14" s="394"/>
      <c r="K14" s="394"/>
      <c r="L14" s="394"/>
      <c r="M14" s="394"/>
      <c r="N14" s="394"/>
      <c r="O14" s="394"/>
    </row>
    <row r="15" spans="1:18" s="373" customFormat="1" ht="36.6" customHeight="1" thickBot="1" x14ac:dyDescent="0.45">
      <c r="A15" s="395"/>
      <c r="B15" s="395" t="s">
        <v>277</v>
      </c>
      <c r="C15" s="396">
        <v>0</v>
      </c>
      <c r="D15" s="396">
        <v>0</v>
      </c>
      <c r="E15" s="396">
        <v>0</v>
      </c>
      <c r="F15" s="396">
        <f>'[30]APRIL- JUNE SERVICE'!B100</f>
        <v>0</v>
      </c>
      <c r="G15" s="396">
        <f>'[30]APRIL- JUNE SERVICE'!C100</f>
        <v>0</v>
      </c>
      <c r="H15" s="396">
        <f>'[33]POST TO CRF'!$B$39</f>
        <v>3125000000</v>
      </c>
      <c r="I15" s="397">
        <f>'[36]JULY- DEC 2020'!C17</f>
        <v>3125000000</v>
      </c>
      <c r="J15" s="397">
        <f>'[36]JULY- DEC 2020'!D17</f>
        <v>3125000000</v>
      </c>
      <c r="K15" s="397">
        <f>'[36]JULY- DEC 2020'!E17</f>
        <v>3125000000</v>
      </c>
      <c r="L15" s="397">
        <f>'[36]JULY- DEC 2020'!F17</f>
        <v>3248500000</v>
      </c>
      <c r="M15" s="397">
        <f>'[36]JULY- DEC 2020'!G17</f>
        <v>0</v>
      </c>
      <c r="N15" s="397">
        <f>'[36]JULY- DEC 2020'!H17</f>
        <v>0</v>
      </c>
      <c r="O15" s="389">
        <f>SUM(C15:N15)</f>
        <v>15748500000</v>
      </c>
    </row>
    <row r="16" spans="1:18" s="373" customFormat="1" ht="35.450000000000003" customHeight="1" thickBot="1" x14ac:dyDescent="0.45">
      <c r="A16" s="395"/>
      <c r="B16" s="395" t="s">
        <v>110</v>
      </c>
      <c r="C16" s="398">
        <v>0</v>
      </c>
      <c r="D16" s="396">
        <v>0</v>
      </c>
      <c r="E16" s="396">
        <v>0</v>
      </c>
      <c r="F16" s="396">
        <f>'[30]APRIL- JUNE SERVICE'!B101</f>
        <v>0</v>
      </c>
      <c r="G16" s="396">
        <f>'[30]APRIL- JUNE SERVICE'!C101</f>
        <v>0</v>
      </c>
      <c r="H16" s="396">
        <v>25000000000</v>
      </c>
      <c r="I16" s="397">
        <f>'[36]JULY- DEC 2020'!C18</f>
        <v>0</v>
      </c>
      <c r="J16" s="397">
        <f>'[36]JULY- DEC 2020'!D18</f>
        <v>0</v>
      </c>
      <c r="K16" s="397">
        <f>'[36]JULY- DEC 2020'!E18</f>
        <v>0</v>
      </c>
      <c r="L16" s="397">
        <f>'[36]JULY- DEC 2020'!F18</f>
        <v>0</v>
      </c>
      <c r="M16" s="397">
        <f>'[36]JULY- DEC 2020'!G18</f>
        <v>0</v>
      </c>
      <c r="N16" s="397">
        <f>'[36]JULY- DEC 2020'!H18</f>
        <v>0</v>
      </c>
      <c r="O16" s="389">
        <f>SUM(C16:N16)</f>
        <v>25000000000</v>
      </c>
    </row>
    <row r="17" spans="1:15" s="373" customFormat="1" ht="50.45" customHeight="1" thickBot="1" x14ac:dyDescent="0.45">
      <c r="A17" s="399"/>
      <c r="B17" s="399" t="s">
        <v>278</v>
      </c>
      <c r="C17" s="400">
        <v>251352673904.73999</v>
      </c>
      <c r="D17" s="400">
        <f>SUM(D4:D16)</f>
        <v>158123337830.38</v>
      </c>
      <c r="E17" s="400">
        <v>199658914304.28</v>
      </c>
      <c r="F17" s="400">
        <v>228324410194.06668</v>
      </c>
      <c r="G17" s="400">
        <v>37874086643.899628</v>
      </c>
      <c r="H17" s="400">
        <f>SUM(H4:H16)</f>
        <v>49736719060.958511</v>
      </c>
      <c r="I17" s="400">
        <f t="shared" ref="I17:M17" si="0">SUM(I5:I16)</f>
        <v>221288292362.01724</v>
      </c>
      <c r="J17" s="400">
        <f t="shared" si="0"/>
        <v>104401985893.35999</v>
      </c>
      <c r="K17" s="400">
        <v>276942935657.27002</v>
      </c>
      <c r="L17" s="400">
        <v>249619132641.76999</v>
      </c>
      <c r="M17" s="400">
        <f t="shared" si="0"/>
        <v>53224657576.76181</v>
      </c>
      <c r="N17" s="400">
        <f>SUM(N5:N16)</f>
        <v>24145928083.159996</v>
      </c>
      <c r="O17" s="400">
        <f>SUM(C17:N17)</f>
        <v>1854693074152.6638</v>
      </c>
    </row>
    <row r="18" spans="1:15" s="373" customFormat="1" ht="102.75" customHeight="1" x14ac:dyDescent="0.4">
      <c r="A18" s="401" t="s">
        <v>279</v>
      </c>
      <c r="B18" s="402"/>
      <c r="C18" s="403"/>
      <c r="D18" s="403"/>
      <c r="E18" s="403"/>
      <c r="F18" s="403"/>
      <c r="G18" s="403"/>
      <c r="H18" s="404"/>
      <c r="I18" s="404"/>
      <c r="J18" s="404"/>
      <c r="K18" s="403"/>
      <c r="L18" s="403"/>
      <c r="M18" s="404"/>
      <c r="N18" s="405"/>
      <c r="O18" s="405"/>
    </row>
    <row r="19" spans="1:15" s="373" customFormat="1" ht="36" customHeight="1" x14ac:dyDescent="0.4">
      <c r="B19" s="374"/>
      <c r="C19" s="375"/>
      <c r="D19" s="375"/>
      <c r="E19" s="375"/>
      <c r="F19" s="375"/>
      <c r="G19" s="375"/>
      <c r="H19" s="375"/>
      <c r="I19" s="375"/>
      <c r="J19" s="375"/>
      <c r="K19" s="375"/>
      <c r="L19" s="375"/>
      <c r="M19" s="375"/>
      <c r="N19" s="375"/>
      <c r="O19" s="375"/>
    </row>
    <row r="20" spans="1:15" ht="86.25" customHeight="1" x14ac:dyDescent="0.45">
      <c r="A20" s="376"/>
      <c r="B20" s="376"/>
      <c r="C20" s="377"/>
      <c r="D20" s="377"/>
      <c r="E20" s="377"/>
      <c r="F20" s="377"/>
      <c r="H20" s="378"/>
      <c r="O20" s="379"/>
    </row>
    <row r="22" spans="1:15" ht="71.25" customHeight="1" x14ac:dyDescent="0.25">
      <c r="G22" s="380"/>
      <c r="H22" s="380"/>
      <c r="I22" s="380"/>
      <c r="J22" s="380"/>
      <c r="K22" s="380"/>
      <c r="L22" s="380"/>
      <c r="M22" s="380"/>
      <c r="N22" s="380"/>
      <c r="O22" s="381"/>
    </row>
    <row r="23" spans="1:15" ht="71.25" customHeight="1" x14ac:dyDescent="0.25">
      <c r="G23" s="382"/>
      <c r="O23" s="381"/>
    </row>
    <row r="24" spans="1:15" ht="71.25" customHeight="1" x14ac:dyDescent="0.25"/>
    <row r="25" spans="1:15" ht="71.25" customHeight="1" x14ac:dyDescent="0.25"/>
    <row r="27" spans="1:15" ht="48.75" customHeight="1" x14ac:dyDescent="0.3">
      <c r="C27" s="383"/>
      <c r="D27" s="383"/>
      <c r="E27" s="383"/>
      <c r="F27" s="383"/>
      <c r="G27" s="383"/>
      <c r="H27" s="384"/>
      <c r="I27" s="384"/>
      <c r="J27" s="384"/>
      <c r="K27" s="384"/>
      <c r="L27" s="384"/>
      <c r="M27" s="384"/>
      <c r="N27" s="384"/>
      <c r="O27" s="384"/>
    </row>
  </sheetData>
  <mergeCells count="2">
    <mergeCell ref="A1:O1"/>
    <mergeCell ref="A2:O2"/>
  </mergeCells>
  <pageMargins left="7.874015748031496E-2" right="7.874015748031496E-2" top="0.47244094488188981" bottom="0.27559055118110237" header="0.31496062992125984" footer="0.31496062992125984"/>
  <pageSetup paperSize="9" scale="23" orientation="landscape"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Total_Public_Debt at Q4 2020</vt:lpstr>
      <vt:lpstr>ExternalDebt Stock(type)Q4,2020</vt:lpstr>
      <vt:lpstr>External Debt Service Q42020</vt:lpstr>
      <vt:lpstr>Ext Debt Service JAN-DEC2020</vt:lpstr>
      <vt:lpstr>External Debt FGN+StatesQ42020</vt:lpstr>
      <vt:lpstr>Dom Debt service q4 2020</vt:lpstr>
      <vt:lpstr>Dom Debt stock(type)q4 2020</vt:lpstr>
      <vt:lpstr>Domestic DebtFGN+States Q4 2020</vt:lpstr>
      <vt:lpstr>Domesti Debt Servic Jan-Dec2020</vt:lpstr>
      <vt:lpstr>Dom Debt service q4 2020!Print_Area</vt:lpstr>
      <vt:lpstr>Domesti Debt Servic Jan-Dec2020!Print_Area</vt:lpstr>
      <vt:lpstr>Domestic DebtFGN+States Q4 2020!Print_Area</vt:lpstr>
      <vt:lpstr>Ext Debt Service JAN-DEC2020!Print_Area</vt:lpstr>
      <vt:lpstr>External Debt FGN+StatesQ42020!Print_Area</vt:lpstr>
      <vt:lpstr>ExternalDebt Stock(type)Q4,2020!Print_Area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oluwabukolami</dc:creator>
  <cp:lastModifiedBy>oluwabukolami</cp:lastModifiedBy>
  <dcterms:created xsi:type="dcterms:W3CDTF">2021-03-16T10:13:50Z</dcterms:created>
  <dcterms:modified xsi:type="dcterms:W3CDTF">2021-03-24T11:22:41Z</dcterms:modified>
</cp:coreProperties>
</file>